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codeName="현재_통합_문서"/>
  <mc:AlternateContent xmlns:mc="http://schemas.openxmlformats.org/markup-compatibility/2006">
    <mc:Choice Requires="x15">
      <x15ac:absPath xmlns:x15ac="http://schemas.microsoft.com/office/spreadsheetml/2010/11/ac" url="D:\계약관련\계약\2024년 계약\입찰공고\환경관리소\공사\백필터 교체공사\결재용\공고\"/>
    </mc:Choice>
  </mc:AlternateContent>
  <xr:revisionPtr revIDLastSave="0" documentId="13_ncr:1_{BFA868BC-5A42-42DF-BC49-BA7B52D7D02F}" xr6:coauthVersionLast="36" xr6:coauthVersionMax="36" xr10:uidLastSave="{00000000-0000-0000-0000-000000000000}"/>
  <bookViews>
    <workbookView xWindow="0" yWindow="0" windowWidth="28800" windowHeight="11520" tabRatio="925" xr2:uid="{00000000-000D-0000-FFFF-FFFF00000000}"/>
  </bookViews>
  <sheets>
    <sheet name="工총괄" sheetId="28" r:id="rId1"/>
    <sheet name="집계표" sheetId="50" r:id="rId2"/>
    <sheet name="내역서" sheetId="53" r:id="rId3"/>
    <sheet name="물량산출서" sheetId="52" r:id="rId4"/>
    <sheet name="환경보전비" sheetId="20" state="hidden" r:id="rId5"/>
    <sheet name="지급수수료" sheetId="40" state="hidden" r:id="rId6"/>
    <sheet name="공사이행" sheetId="41" state="hidden" r:id="rId7"/>
    <sheet name="건설하도급대금" sheetId="42" state="hidden" r:id="rId8"/>
    <sheet name="건설기계지급보증" sheetId="37" state="hidden" r:id="rId9"/>
    <sheet name="중기목록(양식)" sheetId="46" state="hidden" r:id="rId10"/>
    <sheet name="중기산출(양식)" sheetId="45" state="hidden" r:id="rId11"/>
    <sheet name="건설산업기본법(별표1)" sheetId="33" state="hidden" r:id="rId12"/>
    <sheet name="산업안전보건(별표5)" sheetId="32" state="hidden" r:id="rId13"/>
    <sheet name="평균노임단가" sheetId="36" state="hidden" r:id="rId14"/>
    <sheet name="공사손해보험" sheetId="30"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___ww11" localSheetId="2" hidden="1">#REF!</definedName>
    <definedName name="___ww11" hidden="1">#REF!</definedName>
    <definedName name="___ww22" localSheetId="2" hidden="1">#REF!</definedName>
    <definedName name="___ww22" hidden="1">#REF!</definedName>
    <definedName name="___ww33" localSheetId="2" hidden="1">#REF!</definedName>
    <definedName name="___ww33" hidden="1">#REF!</definedName>
    <definedName name="__123Graph_A" localSheetId="2" hidden="1">#REF!</definedName>
    <definedName name="__123Graph_A" hidden="1">#REF!</definedName>
    <definedName name="__123Graph_X" localSheetId="2"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2" hidden="1">#REF!</definedName>
    <definedName name="__ww11" hidden="1">#REF!</definedName>
    <definedName name="__ww22" localSheetId="2" hidden="1">#REF!</definedName>
    <definedName name="__ww22" hidden="1">#REF!</definedName>
    <definedName name="__ww33" localSheetId="2" hidden="1">#REF!</definedName>
    <definedName name="__ww33" hidden="1">#REF!</definedName>
    <definedName name="_1_0_F" localSheetId="2" hidden="1">#REF!</definedName>
    <definedName name="_1_0_F" hidden="1">#REF!</definedName>
    <definedName name="_10000" localSheetId="2"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2"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2"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2" hidden="1">#REF!</definedName>
    <definedName name="_Dist_Bin" hidden="1">#REF!</definedName>
    <definedName name="_Dist_Values" localSheetId="2" hidden="1">#REF!</definedName>
    <definedName name="_Dist_Values" hidden="1">#REF!</definedName>
    <definedName name="_Fill" localSheetId="2" hidden="1">#REF!</definedName>
    <definedName name="_Fill" hidden="1">#REF!</definedName>
    <definedName name="_xlnm._FilterDatabase" localSheetId="2" hidden="1">내역서!$A$6:$M$57</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2" hidden="1">#REF!</definedName>
    <definedName name="_Key1" hidden="1">#REF!</definedName>
    <definedName name="_Key2" localSheetId="2" hidden="1">[4]기계!#REF!</definedName>
    <definedName name="_Key2" hidden="1">[4]기계!#REF!</definedName>
    <definedName name="_Key3" localSheetId="2"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2" hidden="1">#REF!</definedName>
    <definedName name="_Parse_In" hidden="1">#REF!</definedName>
    <definedName name="_Parse_Out" localSheetId="2" hidden="1">[5]갑지!#REF!</definedName>
    <definedName name="_Parse_Out" hidden="1">[5]갑지!#REF!</definedName>
    <definedName name="_q45" hidden="1">{"'용역비'!$A$4:$C$8"}</definedName>
    <definedName name="_Regression_Int" hidden="1">1</definedName>
    <definedName name="_Sort" localSheetId="2" hidden="1">#REF!</definedName>
    <definedName name="_Sort" hidden="1">#REF!</definedName>
    <definedName name="_Table1_In1" localSheetId="2" hidden="1">#REF!</definedName>
    <definedName name="_Table1_In1" hidden="1">#REF!</definedName>
    <definedName name="_Table1_Out" localSheetId="2" hidden="1">#REF!</definedName>
    <definedName name="_Table1_Out" hidden="1">#REF!</definedName>
    <definedName name="_Table2_In1" localSheetId="2" hidden="1">#REF!</definedName>
    <definedName name="_Table2_In1" hidden="1">#REF!</definedName>
    <definedName name="_Table2_Out" localSheetId="2" hidden="1">#REF!</definedName>
    <definedName name="_Table2_Out" hidden="1">#REF!</definedName>
    <definedName name="_ww11" localSheetId="2" hidden="1">#REF!</definedName>
    <definedName name="_ww11" hidden="1">#REF!</definedName>
    <definedName name="_ww22" localSheetId="2" hidden="1">#REF!</definedName>
    <definedName name="_ww22" hidden="1">#REF!</definedName>
    <definedName name="_ww33" localSheetId="2" hidden="1">#REF!</definedName>
    <definedName name="_ww33" hidden="1">#REF!</definedName>
    <definedName name="AA" localSheetId="2">#REF!,#REF!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2" hidden="1">#REF!</definedName>
    <definedName name="ADC" hidden="1">#REF!</definedName>
    <definedName name="add" hidden="1">{#N/A,#N/A,FALSE,"기안지";#N/A,#N/A,FALSE,"통신지"}</definedName>
    <definedName name="aer" localSheetId="2">#REF!,#REF!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2">[7]!BringUserToAboutSheet</definedName>
    <definedName name="BringUserToAboutSheet">[7]!BringUserToAboutSheet</definedName>
    <definedName name="BringUserToCode" localSheetId="2">[7]!BringUserToCode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2" hidden="1">#REF!</definedName>
    <definedName name="D021161명지남양주" hidden="1">#REF!</definedName>
    <definedName name="DANGA" localSheetId="2">#REF!,#REF!</definedName>
    <definedName name="DANGA">#REF!,#REF!</definedName>
    <definedName name="datab">'[8]1.우편집중내역서'!$A$3:$D$566</definedName>
    <definedName name="ddddd" localSheetId="2"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2">[0]!BlankMacro1</definedName>
    <definedName name="dfbfdbfv">[0]!BlankMacro1</definedName>
    <definedName name="DFEE" localSheetId="2"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2" hidden="1">#REF!</definedName>
    <definedName name="DKSG" hidden="1">#REF!</definedName>
    <definedName name="DKSGMLWJD" localSheetId="2"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2"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2" hidden="1">#REF!</definedName>
    <definedName name="dsgfggg" hidden="1">#REF!</definedName>
    <definedName name="dsgsfd">'[11]20관리비율'!$A$1:$D$25</definedName>
    <definedName name="DW" hidden="1">{"'용역비'!$A$4:$C$8"}</definedName>
    <definedName name="DWD" hidden="1">{#N/A,#N/A,FALSE,"전력간선"}</definedName>
    <definedName name="ED" localSheetId="2"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2"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2" hidden="1">[19]수량산출!#REF!</definedName>
    <definedName name="FHFK" hidden="1">[19]수량산출!#REF!</definedName>
    <definedName name="fhigr" localSheetId="2">[0]!BlankMacro1</definedName>
    <definedName name="fhigr">[0]!BlankMacro1</definedName>
    <definedName name="FHIGR1" localSheetId="2">[0]!BlankMacro1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2" hidden="1">#REF!</definedName>
    <definedName name="GEMCO" hidden="1">#REF!</definedName>
    <definedName name="GERWY">[22]J直材4!$F$5:$G$5</definedName>
    <definedName name="gfdsh">[13]工관리비율!$A$1:$D$24</definedName>
    <definedName name="gfgdfg" localSheetId="2"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2" hidden="1">#REF!</definedName>
    <definedName name="GMLWD" hidden="1">#REF!</definedName>
    <definedName name="grew" localSheetId="2" hidden="1">#REF!</definedName>
    <definedName name="grew" hidden="1">#REF!</definedName>
    <definedName name="GRT" localSheetId="2" hidden="1">#REF!</definedName>
    <definedName name="GRT" hidden="1">#REF!</definedName>
    <definedName name="gu" localSheetId="2">#REF!,#REF!</definedName>
    <definedName name="gu">#REF!,#REF!</definedName>
    <definedName name="han" localSheetId="2" hidden="1">#REF!</definedName>
    <definedName name="han" hidden="1">#REF!</definedName>
    <definedName name="hardwar" localSheetId="2"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2" hidden="1">#REF!</definedName>
    <definedName name="HHH" hidden="1">#REF!</definedName>
    <definedName name="HHHH" localSheetId="2" hidden="1">#REF!</definedName>
    <definedName name="HHHH" hidden="1">#REF!</definedName>
    <definedName name="HIT">'[29]2F 회의실견적(5_14 일대)'!$J$31</definedName>
    <definedName name="hjhj" localSheetId="2"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2">#REF!,#REF!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2">[7]!BringUserToCode</definedName>
    <definedName name="ISL공정표">[7]!BringUserToCode</definedName>
    <definedName name="ISO_정렬" localSheetId="2">[31]!ISO_정렬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2"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2"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2">#REF!,#REF!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2"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2">[39]!Macro10</definedName>
    <definedName name="Macro10">[39]!Macro10</definedName>
    <definedName name="Macro12" localSheetId="2">[39]!Macro12</definedName>
    <definedName name="Macro12">[39]!Macro12</definedName>
    <definedName name="Macro13" localSheetId="2">[39]!Macro13</definedName>
    <definedName name="Macro13">[39]!Macro13</definedName>
    <definedName name="Macro14" localSheetId="2">[39]!Macro14</definedName>
    <definedName name="Macro14">[39]!Macro14</definedName>
    <definedName name="MACRO20" localSheetId="2">[39]!Macro2</definedName>
    <definedName name="MACRO20">[39]!Macro2</definedName>
    <definedName name="Macro8" localSheetId="2">[39]!Macro8</definedName>
    <definedName name="Macro8">[39]!Macro8</definedName>
    <definedName name="Macro9" localSheetId="2">[39]!Macro9</definedName>
    <definedName name="Macro9">[39]!Macro9</definedName>
    <definedName name="MATO">'[38]#REF'!$A$10:$F$46</definedName>
    <definedName name="ME">[3]!StartSeller</definedName>
    <definedName name="MGF" localSheetId="2"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2">[40]!Module1.FormPrint</definedName>
    <definedName name="Module1.FormPrint">[40]!Module1.FormPrint</definedName>
    <definedName name="MONEY" localSheetId="2">#REF!,#REF!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2" hidden="1">#REF!</definedName>
    <definedName name="OOO" hidden="1">#REF!</definedName>
    <definedName name="OP" localSheetId="2" hidden="1">#REF!</definedName>
    <definedName name="OP" hidden="1">#REF!</definedName>
    <definedName name="OPOP" localSheetId="2" hidden="1">[42]수량산출!#REF!</definedName>
    <definedName name="OPOP" hidden="1">[42]수량산출!#REF!</definedName>
    <definedName name="OPP" localSheetId="2" hidden="1">#REF!</definedName>
    <definedName name="OPP" hidden="1">#REF!</definedName>
    <definedName name="OPPP" hidden="1">[43]수량산출!$A$3:$H$8539</definedName>
    <definedName name="pp" localSheetId="2">#REF!,#REF!</definedName>
    <definedName name="pp">#REF!,#REF!</definedName>
    <definedName name="PPP" localSheetId="2" hidden="1">#REF!</definedName>
    <definedName name="PPP" hidden="1">#REF!</definedName>
    <definedName name="_xlnm.Print_Area" localSheetId="8">건설기계지급보증!$A$1:$E$33</definedName>
    <definedName name="_xlnm.Print_Area" localSheetId="11">'건설산업기본법(별표1)'!$A$1:$D$85</definedName>
    <definedName name="_xlnm.Print_Area" localSheetId="7">건설하도급대금!$A$1:$E$26</definedName>
    <definedName name="_xlnm.Print_Area" localSheetId="14">공사손해보험!$A$1:$E$64</definedName>
    <definedName name="_xlnm.Print_Area" localSheetId="6">공사이행!$A$1:$D$25</definedName>
    <definedName name="_xlnm.Print_Area" localSheetId="0">工총괄!$A$1:$M$36</definedName>
    <definedName name="_xlnm.Print_Area" localSheetId="2">내역서!$A$1:$M$54</definedName>
    <definedName name="_xlnm.Print_Area" localSheetId="3">물량산출서!$A$1:$Z$41</definedName>
    <definedName name="_xlnm.Print_Area" localSheetId="12">'산업안전보건(별표5)'!$A$1:$B$134</definedName>
    <definedName name="_xlnm.Print_Area" localSheetId="9">'중기목록(양식)'!$A$1:$K$37</definedName>
    <definedName name="_xlnm.Print_Area" localSheetId="10">'중기산출(양식)'!$F$1:$M$364</definedName>
    <definedName name="_xlnm.Print_Area" localSheetId="5">지급수수료!$A$1:$E$17</definedName>
    <definedName name="_xlnm.Print_Area" localSheetId="1">집계표!$A$1:$M$13</definedName>
    <definedName name="_xlnm.Print_Area" localSheetId="13">평균노임단가!$A$1:$G$57</definedName>
    <definedName name="_xlnm.Print_Area" localSheetId="4">환경보전비!$A$1:$D$37</definedName>
    <definedName name="_xlnm.Print_Titles" localSheetId="11">'건설산업기본법(별표1)'!$4:$5</definedName>
    <definedName name="_xlnm.Print_Titles" localSheetId="14">공사손해보험!$4:$5</definedName>
    <definedName name="_xlnm.Print_Titles" localSheetId="2">내역서!$3:$6</definedName>
    <definedName name="_xlnm.Print_Titles" localSheetId="3">물량산출서!$3:$6</definedName>
    <definedName name="_xlnm.Print_Titles" localSheetId="9">'중기목록(양식)'!$3:$5</definedName>
    <definedName name="_xlnm.Print_Titles" localSheetId="10">'중기산출(양식)'!$3:$4</definedName>
    <definedName name="_xlnm.Print_Titles" localSheetId="1">집계표!$3:$6</definedName>
    <definedName name="_xlnm.Print_Titles" localSheetId="13">평균노임단가!$4:$6</definedName>
    <definedName name="printMtitles">'[38]#REF'!$A$1:$IV$2</definedName>
    <definedName name="PROJ">[6]LEGEND!$D$4</definedName>
    <definedName name="q234562456" hidden="1">{"'용역비'!$A$4:$C$8"}</definedName>
    <definedName name="Q3WEE" hidden="1">{#N/A,#N/A,FALSE,"조골재"}</definedName>
    <definedName name="QA" localSheetId="2" hidden="1">#REF!</definedName>
    <definedName name="QA" hidden="1">#REF!</definedName>
    <definedName name="qfedafd">[9]J直材4!$F$5:$G$5</definedName>
    <definedName name="QFQF" localSheetId="2"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2" hidden="1">#REF!</definedName>
    <definedName name="QWE" hidden="1">#REF!</definedName>
    <definedName name="qwreq" localSheetId="2" hidden="1">#REF!</definedName>
    <definedName name="qwreq" hidden="1">#REF!</definedName>
    <definedName name="QWS" localSheetId="2"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2"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2">#REF!,#REF!,#REF!</definedName>
    <definedName name="RT">#REF!,#REF!,#REF!</definedName>
    <definedName name="RTGH" hidden="1">{"'용역비'!$A$4:$C$8"}</definedName>
    <definedName name="rth" localSheetId="2" hidden="1">#REF!</definedName>
    <definedName name="rth" hidden="1">#REF!</definedName>
    <definedName name="rty" localSheetId="2">#REF!,#REF!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2" hidden="1">#REF!</definedName>
    <definedName name="SDF" hidden="1">#REF!</definedName>
    <definedName name="sdg" localSheetId="2" hidden="1">#REF!</definedName>
    <definedName name="sdg" hidden="1">#REF!</definedName>
    <definedName name="sdryhj" hidden="1">{"'용역비'!$A$4:$C$8"}</definedName>
    <definedName name="SDS" hidden="1">{#N/A,#N/A,FALSE,"2~8번"}</definedName>
    <definedName name="SE" hidden="1">{"'용역비'!$A$4:$C$8"}</definedName>
    <definedName name="sfdgsd" localSheetId="2" hidden="1">#REF!</definedName>
    <definedName name="sfdgsd" hidden="1">#REF!</definedName>
    <definedName name="sfgsdfd" localSheetId="2" hidden="1">#REF!</definedName>
    <definedName name="sfgsdfd" hidden="1">#REF!</definedName>
    <definedName name="SGARETER" localSheetId="2"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2"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2">#REF!,#REF!</definedName>
    <definedName name="sr">#REF!,#REF!</definedName>
    <definedName name="srth" hidden="1">{"'용역비'!$A$4:$C$8"}</definedName>
    <definedName name="StartChart" localSheetId="2">[7]!StartChart</definedName>
    <definedName name="StartChart">[7]!StartChart</definedName>
    <definedName name="StartSeller" localSheetId="2">[7]!StartSeller</definedName>
    <definedName name="StartSeller">[7]!StartSeller</definedName>
    <definedName name="STS" hidden="1">{"'용역비'!$A$4:$C$8"}</definedName>
    <definedName name="SWS" localSheetId="2" hidden="1">#REF!</definedName>
    <definedName name="SWS" hidden="1">#REF!</definedName>
    <definedName name="TEYJ" hidden="1">{"'용역비'!$A$4:$C$8"}</definedName>
    <definedName name="TFUI" hidden="1">{"'용역비'!$A$4:$C$8"}</definedName>
    <definedName name="TN" localSheetId="2" hidden="1">#REF!</definedName>
    <definedName name="TN" hidden="1">#REF!</definedName>
    <definedName name="TON">" Sheet1!$G$54"</definedName>
    <definedName name="tr" localSheetId="2" hidden="1">#REF!</definedName>
    <definedName name="tr" hidden="1">#REF!</definedName>
    <definedName name="TTTT" localSheetId="2"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2"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2"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2"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2" hidden="1">#REF!</definedName>
    <definedName name="ㄱㄷ쇼" hidden="1">#REF!</definedName>
    <definedName name="ㄱㄷㅈㅄㄷ" localSheetId="2" hidden="1">#REF!</definedName>
    <definedName name="ㄱㄷㅈㅄㄷ" hidden="1">#REF!</definedName>
    <definedName name="ㄱㄷ죠" localSheetId="2" hidden="1">#REF!</definedName>
    <definedName name="ㄱㄷ죠" hidden="1">#REF!</definedName>
    <definedName name="ㄱ됵ㄷ" localSheetId="2" hidden="1">#REF!</definedName>
    <definedName name="ㄱ됵ㄷ" hidden="1">#REF!</definedName>
    <definedName name="ㄱ둊" localSheetId="2" hidden="1">#REF!</definedName>
    <definedName name="ㄱ둊" hidden="1">#REF!</definedName>
    <definedName name="ㄱㅈㅎ" localSheetId="2"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2" hidden="1">'[50]1안'!#REF!</definedName>
    <definedName name="가" hidden="1">'[50]1안'!#REF!</definedName>
    <definedName name="가감금액비교표" localSheetId="2">[51]!StartSeller</definedName>
    <definedName name="가감금액비교표">[51]!StartSeller</definedName>
    <definedName name="가나다">[0]!가나다</definedName>
    <definedName name="가나다라">[0]!가나다라</definedName>
    <definedName name="가로등부표2" localSheetId="2">#REF!,#REF!</definedName>
    <definedName name="가로등부표2">#REF!,#REF!</definedName>
    <definedName name="가아" localSheetId="2"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2"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2">[57]!이전화면1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2"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2"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2">#REF!,#REF!,#REF!</definedName>
    <definedName name="관급">#REF!,#REF!,#REF!</definedName>
    <definedName name="관급자재" localSheetId="2">#REF!,#REF!,#REF!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2"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2" hidden="1">'[61](실사조정)총괄'!#REF!</definedName>
    <definedName name="기공" hidden="1">'[61](실사조정)총괄'!#REF!</definedName>
    <definedName name="기본2" localSheetId="2" hidden="1">#REF!</definedName>
    <definedName name="기본2" hidden="1">#REF!</definedName>
    <definedName name="기술" hidden="1">{#N/A,#N/A,FALSE,"부대1"}</definedName>
    <definedName name="기전1" localSheetId="2"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2" hidden="1">#REF!</definedName>
    <definedName name="ㄴㄱㄹ" hidden="1">#REF!</definedName>
    <definedName name="ㄴ돗ㄱ">[32]J直材4!$F$5:$G$5</definedName>
    <definedName name="ㄴㄹ" localSheetId="2"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2" hidden="1">#REF!</definedName>
    <definedName name="ㄴㅀ" hidden="1">#REF!</definedName>
    <definedName name="ㄴㅁ" localSheetId="2" hidden="1">#REF!</definedName>
    <definedName name="ㄴㅁ" hidden="1">#REF!</definedName>
    <definedName name="ㄴㅁㄴㄹ" localSheetId="2" hidden="1">#REF!</definedName>
    <definedName name="ㄴㅁㄴㄹ" hidden="1">#REF!</definedName>
    <definedName name="ㄴㅁㅇㅁㄴ" localSheetId="2"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2"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2"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2"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2" hidden="1">#REF!</definedName>
    <definedName name="ㄷㅅㅈ4ㅅ" hidden="1">#REF!</definedName>
    <definedName name="ㄷㅅㅈㄷ" localSheetId="2" hidden="1">#REF!</definedName>
    <definedName name="ㄷㅅㅈㄷ" hidden="1">#REF!</definedName>
    <definedName name="ㄷ숃ㄱ" localSheetId="2" hidden="1">#REF!</definedName>
    <definedName name="ㄷ숃ㄱ" hidden="1">#REF!</definedName>
    <definedName name="ㄷㅈㄱ" localSheetId="2"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2">#REF!,#REF!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2">[67]!단중입력</definedName>
    <definedName name="단중입력">[67]!단중입력</definedName>
    <definedName name="대가" localSheetId="2">#REF!,#REF!</definedName>
    <definedName name="대가">#REF!,#REF!</definedName>
    <definedName name="대강당배관" localSheetId="2"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2">[57]!아래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2">[31]!등록_시작</definedName>
    <definedName name="등록_시작">[31]!등록_시작</definedName>
    <definedName name="등록_취소" localSheetId="2">[31]!등록_취소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2" hidden="1">#REF!</definedName>
    <definedName name="ㄹㅇㄶ" hidden="1">#REF!</definedName>
    <definedName name="ㄹㅇㄶ옿" hidden="1">'[70]N賃率-職'!$I$5:$I$30</definedName>
    <definedName name="ㄹㅇㄹㅇ" localSheetId="2" hidden="1">#REF!</definedName>
    <definedName name="ㄹㅇㄹㅇ" hidden="1">#REF!</definedName>
    <definedName name="ㄹㅇㅎㄹㅇ" localSheetId="2" hidden="1">#REF!</definedName>
    <definedName name="ㄹㅇㅎㄹㅇ" hidden="1">#REF!</definedName>
    <definedName name="ㄹㅇㅎㅁ" hidden="1">'[71]N賃率-職'!$I$5:$I$30</definedName>
    <definedName name="ㄹㅇ홀옹ㅎㄹ" localSheetId="2"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2" hidden="1">#REF!</definedName>
    <definedName name="ㄹ헝ㄹ" hidden="1">#REF!</definedName>
    <definedName name="ㄹ호" localSheetId="2"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2" hidden="1">#REF!</definedName>
    <definedName name="롬ㄴ" hidden="1">#REF!</definedName>
    <definedName name="롱ㄴ">[32]J直材4!$F$5:$G$5</definedName>
    <definedName name="료" hidden="1">{"'용역비'!$A$4:$C$8"}</definedName>
    <definedName name="ㅀㅇㄴ">[72]J直材4!$F$5:$G$5</definedName>
    <definedName name="ㅁ" localSheetId="2" hidden="1">#REF!</definedName>
    <definedName name="ㅁ" hidden="1">#REF!</definedName>
    <definedName name="ㅁㄱ해ㅜ5" localSheetId="2"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2" hidden="1">#REF!</definedName>
    <definedName name="ㅁㄴㅇㅁㄴㅇ" hidden="1">#REF!</definedName>
    <definedName name="ㅁㄴㅇㅁㅇㄴㄹ" localSheetId="2" hidden="1">#REF!</definedName>
    <definedName name="ㅁㄴㅇㅁㅇㄴㄹ" hidden="1">#REF!</definedName>
    <definedName name="ㅁㄶㅁㄴ" localSheetId="2" hidden="1">#REF!</definedName>
    <definedName name="ㅁㄶㅁㄴ" hidden="1">#REF!</definedName>
    <definedName name="ㅁㅀㅁㄴ" localSheetId="2" hidden="1">#REF!</definedName>
    <definedName name="ㅁㅀㅁㄴ" hidden="1">#REF!</definedName>
    <definedName name="ㅁㅁ" localSheetId="2" hidden="1">#REF!</definedName>
    <definedName name="ㅁㅁ" hidden="1">#REF!</definedName>
    <definedName name="ㅁㅁㅁ">[0]!ㅁㅁㅁ</definedName>
    <definedName name="ㅁㅁㅁㅁㅁ" hidden="1">{"'용역비'!$A$4:$C$8"}</definedName>
    <definedName name="ㅁㅁㅁㅁㅁㅁ" localSheetId="2" hidden="1">#REF!</definedName>
    <definedName name="ㅁㅁㅁㅁㅁㅁ" hidden="1">#REF!</definedName>
    <definedName name="ㅁㅁㅁㅁㅁㅁㄴㅇㅁㄴㅇ" localSheetId="2"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2">#REF!,#REF!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2">[75]!메인_메뉴호출</definedName>
    <definedName name="메인_메뉴호출">[75]!메인_메뉴호출</definedName>
    <definedName name="메인_시작" localSheetId="2">[31]!메인_시작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2" hidden="1">[77]수량산출!#REF!</definedName>
    <definedName name="몰러" hidden="1">[77]수량산출!#REF!</definedName>
    <definedName name="물가" localSheetId="2"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2">[31]!물량집계</definedName>
    <definedName name="물량집계">[31]!물량집계</definedName>
    <definedName name="ㅂㄱㄹㄷㅈㅅㄷ4ㅈ" localSheetId="2"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2" hidden="1">#REF!</definedName>
    <definedName name="ㅂㅈ" hidden="1">#REF!</definedName>
    <definedName name="ㅂㅈㄷㄱ">'[79]20관리비율'!$A$1:$D$25</definedName>
    <definedName name="ㅂㅈㄷㄱㅈㅂ" localSheetId="2"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2"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2">[57]!아사꾸라방식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2" hidden="1">#REF!</definedName>
    <definedName name="비목군집계" hidden="1">#REF!</definedName>
    <definedName name="ㅅㄱㅈ" localSheetId="2" hidden="1">#REF!</definedName>
    <definedName name="ㅅㄱㅈ" hidden="1">#REF!</definedName>
    <definedName name="ㅅㅅ" localSheetId="2"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2"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2" hidden="1">#REF!</definedName>
    <definedName name="손익신규" hidden="1">#REF!</definedName>
    <definedName name="손익신규2" localSheetId="2"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2"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2" hidden="1">#REF!</definedName>
    <definedName name="ㅇㄹㅀ" hidden="1">#REF!</definedName>
    <definedName name="ㅇㄹㅇㄹ" localSheetId="2"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2" hidden="1">#REF!</definedName>
    <definedName name="ㅇㅇㄹ" hidden="1">#REF!</definedName>
    <definedName name="ㅇㅇㅇㅇ" localSheetId="2" hidden="1">#REF!</definedName>
    <definedName name="ㅇㅇㅇㅇ" hidden="1">#REF!</definedName>
    <definedName name="ㅇㅇㅇㅇㅇㅇㅇㅇㅇㅇ">[0]!ㅇㅇㅇㅇㅇㅇㅇㅇㅇㅇ</definedName>
    <definedName name="ㅇㅎ">'[79]20관리비율'!$A$1:$D$25</definedName>
    <definedName name="ㅇㅎㅁㄴ" localSheetId="2"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2">[84]!아래</definedName>
    <definedName name="아래">[84]!아래</definedName>
    <definedName name="아래1" localSheetId="2">[84]!아래1</definedName>
    <definedName name="아래1">[84]!아래1</definedName>
    <definedName name="아무" hidden="1">{#N/A,#N/A,FALSE,"배수2"}</definedName>
    <definedName name="아무거나" hidden="1">{#N/A,#N/A,FALSE,"배수2"}</definedName>
    <definedName name="아사꾸라방식" localSheetId="2">[84]!아사꾸라방식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2"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2"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2"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2">[91]!이동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2">[84]!이전화면</definedName>
    <definedName name="이전화면">[84]!이전화면</definedName>
    <definedName name="이전화면1" localSheetId="2">[84]!이전화면1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2">#REF!,#REF!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2" hidden="1">#REF!</definedName>
    <definedName name="일집" hidden="1">#REF!</definedName>
    <definedName name="임ㄴ" hidden="1">{"'공사부문'!$A$6:$A$32"}</definedName>
    <definedName name="임형" hidden="1">{#N/A,#N/A,FALSE,"포장2"}</definedName>
    <definedName name="입찰금액안" localSheetId="2" hidden="1">[95]집계표!#REF!</definedName>
    <definedName name="입찰금액안" hidden="1">[95]집계표!#REF!</definedName>
    <definedName name="ㅈ" localSheetId="2" hidden="1">#REF!</definedName>
    <definedName name="ㅈ" hidden="1">#REF!</definedName>
    <definedName name="ㅈ56ㅕ" hidden="1">{"'용역비'!$A$4:$C$8"}</definedName>
    <definedName name="ㅈㄷㄱㄷㄱㄷ" hidden="1">{"'용역비'!$A$4:$C$8"}</definedName>
    <definedName name="ㅈㄷㄴ" localSheetId="2"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2"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2" hidden="1">#REF!</definedName>
    <definedName name="조별유형" hidden="1">#REF!</definedName>
    <definedName name="조사가" localSheetId="2"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2">#REF!,#REF!,#REF!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2">#REF!,#REF!</definedName>
    <definedName name="진석">#REF!,#REF!</definedName>
    <definedName name="집수정" localSheetId="2"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2" hidden="1">#REF!</definedName>
    <definedName name="철근자료" hidden="1">#REF!</definedName>
    <definedName name="철콘" hidden="1">{#N/A,#N/A,FALSE,"전력간선"}</definedName>
    <definedName name="철콘부대외" hidden="1">{#N/A,#N/A,FALSE,"Sheet1"}</definedName>
    <definedName name="초기화면" localSheetId="2">[84]!초기화면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2"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2">[0]!BlankMacro1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2"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2" hidden="1">#REF!</definedName>
    <definedName name="테스트" hidden="1">#REF!</definedName>
    <definedName name="토공11" hidden="1">{#N/A,#N/A,FALSE,"포장2"}</definedName>
    <definedName name="토공이수" localSheetId="2" hidden="1">#REF!</definedName>
    <definedName name="토공이수" hidden="1">#REF!</definedName>
    <definedName name="토공타공종" localSheetId="2">#REF!,#REF!</definedName>
    <definedName name="토공타공종">#REF!,#REF!</definedName>
    <definedName name="토목설계" hidden="1">{#N/A,#N/A,FALSE,"골재소요량";#N/A,#N/A,FALSE,"골재소요량"}</definedName>
    <definedName name="토적1">[38]기본일위!$A:$IV</definedName>
    <definedName name="토적표" localSheetId="2"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2"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2" hidden="1">#REF!</definedName>
    <definedName name="표지2" hidden="1">#REF!</definedName>
    <definedName name="품의서">[0]!품의서</definedName>
    <definedName name="품의서1" localSheetId="2" hidden="1">#REF!</definedName>
    <definedName name="품의서1" hidden="1">#REF!</definedName>
    <definedName name="프로그램.메인_메뉴호출" localSheetId="2">[67]!프로그램.메인_메뉴호출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2"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2" hidden="1">#REF!</definedName>
    <definedName name="ㅎㅅㄷㅈㅅ" hidden="1">#REF!</definedName>
    <definedName name="ㅎㅇ" hidden="1">{"'용역비'!$A$4:$C$8"}</definedName>
    <definedName name="ㅎㅇㄶㄷㄱ" localSheetId="2"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2">#REF!,#REF!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2" hidden="1">[105]입찰안!#REF!</definedName>
    <definedName name="호ㅓㅕㅏ6ㅅ서ㅛㅓ" hidden="1">[105]입찰안!#REF!</definedName>
    <definedName name="홍ㄹㄴㄷㄱ" localSheetId="2"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2">[0]!BlankMacro1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2" hidden="1">#REF!</definedName>
    <definedName name="ㅔㅐ" hidden="1">#REF!</definedName>
    <definedName name="ㅔㅔ" localSheetId="2"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2" hidden="1">#REF!</definedName>
    <definedName name="ㅕㅑ" hidden="1">#REF!</definedName>
    <definedName name="ㅕㅑㅐㅔ" localSheetId="2"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2"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2" hidden="1">#REF!</definedName>
    <definedName name="ㅜㅠㅊ퓨ㅜ" hidden="1">#REF!</definedName>
    <definedName name="ㅜㅠㅍ" hidden="1">{#N/A,#N/A,FALSE,"전력간선"}</definedName>
    <definedName name="ㅠㄱ" hidden="1">{"'용역비'!$A$4:$C$8"}</definedName>
    <definedName name="ㅡㅁㅊ개14" localSheetId="2">[39]!Macro13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2"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H8" i="28" l="1"/>
  <c r="W30" i="52" l="1"/>
  <c r="W29" i="52"/>
  <c r="W28" i="52"/>
  <c r="W27" i="52"/>
  <c r="A4" i="50" l="1"/>
  <c r="A4" i="53" s="1"/>
  <c r="A4" i="52" l="1"/>
  <c r="M51" i="53" l="1"/>
  <c r="M52" i="53"/>
  <c r="M49" i="53"/>
  <c r="M50" i="53"/>
  <c r="M48" i="53"/>
  <c r="M45" i="53"/>
  <c r="M44" i="53"/>
  <c r="M43" i="53"/>
  <c r="M42" i="53"/>
  <c r="W36" i="52" l="1"/>
  <c r="Y36" i="52" s="1"/>
  <c r="W35" i="52"/>
  <c r="Y35" i="52" s="1"/>
  <c r="W34" i="52"/>
  <c r="Y34" i="52" s="1"/>
  <c r="W33" i="52"/>
  <c r="Y33" i="52" l="1"/>
  <c r="W40" i="52" l="1"/>
  <c r="Y40" i="52" s="1"/>
  <c r="W39" i="52"/>
  <c r="Y39" i="52" s="1"/>
  <c r="W38" i="52"/>
  <c r="Y38" i="52" s="1"/>
  <c r="V31" i="52"/>
  <c r="Y31" i="52" s="1"/>
  <c r="M32" i="53" l="1"/>
  <c r="M31" i="53"/>
  <c r="M30" i="53"/>
  <c r="M29" i="53"/>
  <c r="Y29" i="52"/>
  <c r="Y28" i="52"/>
  <c r="Y27" i="52"/>
  <c r="M8" i="53"/>
  <c r="W8" i="52"/>
  <c r="Y8" i="52" s="1"/>
  <c r="M23" i="53"/>
  <c r="M24" i="53" s="1"/>
  <c r="M25" i="53" s="1"/>
  <c r="M26" i="53" s="1"/>
  <c r="G22" i="52"/>
  <c r="G23" i="52" s="1"/>
  <c r="T21" i="52"/>
  <c r="R21" i="52"/>
  <c r="L21" i="52"/>
  <c r="J21" i="52"/>
  <c r="K20" i="52"/>
  <c r="W18" i="52"/>
  <c r="Y18" i="52" s="1"/>
  <c r="W17" i="52"/>
  <c r="Y17" i="52" s="1"/>
  <c r="W16" i="52"/>
  <c r="Y16" i="52" s="1"/>
  <c r="T15" i="52"/>
  <c r="L15" i="52"/>
  <c r="R15" i="52"/>
  <c r="J15" i="52"/>
  <c r="K14" i="52"/>
  <c r="W12" i="52"/>
  <c r="Y12" i="52" s="1"/>
  <c r="W11" i="52"/>
  <c r="Y11" i="52" s="1"/>
  <c r="W10" i="52"/>
  <c r="E14" i="52" s="1"/>
  <c r="W14" i="52" l="1"/>
  <c r="Y30" i="52"/>
  <c r="W15" i="52"/>
  <c r="W22" i="52"/>
  <c r="W21" i="52"/>
  <c r="Y21" i="52" s="1"/>
  <c r="W23" i="52"/>
  <c r="G24" i="52"/>
  <c r="E20" i="52"/>
  <c r="W20" i="52" s="1"/>
  <c r="Y20" i="52" s="1"/>
  <c r="E19" i="52"/>
  <c r="W19" i="52" s="1"/>
  <c r="Y19" i="52" s="1"/>
  <c r="E13" i="52"/>
  <c r="W13" i="52" s="1"/>
  <c r="Y13" i="52" s="1"/>
  <c r="W24" i="52" l="1"/>
  <c r="G25" i="52"/>
  <c r="W25" i="52" s="1"/>
  <c r="Y25" i="52" l="1"/>
  <c r="Y24" i="52"/>
  <c r="Y23" i="52"/>
  <c r="Y22" i="52"/>
  <c r="Y15" i="52"/>
  <c r="Y14" i="52"/>
  <c r="Y10" i="52"/>
  <c r="K7" i="36" l="1"/>
  <c r="J7" i="36"/>
  <c r="I7" i="36"/>
  <c r="H7" i="36"/>
  <c r="B7" i="46" l="1"/>
  <c r="B6" i="46"/>
  <c r="A17" i="45"/>
  <c r="B6" i="45"/>
  <c r="C6" i="46" s="1"/>
  <c r="L361" i="45"/>
  <c r="L362" i="45" s="1"/>
  <c r="L359" i="45"/>
  <c r="L360" i="45" s="1"/>
  <c r="L356" i="45"/>
  <c r="K357" i="45" s="1"/>
  <c r="L357" i="45" s="1"/>
  <c r="L358" i="45" s="1"/>
  <c r="L349" i="45"/>
  <c r="L350" i="45" s="1"/>
  <c r="L347" i="45"/>
  <c r="L348" i="45" s="1"/>
  <c r="L344" i="45"/>
  <c r="L337" i="45"/>
  <c r="L338" i="45" s="1"/>
  <c r="L335" i="45"/>
  <c r="L336" i="45" s="1"/>
  <c r="L332" i="45"/>
  <c r="K333" i="45" s="1"/>
  <c r="L333" i="45" s="1"/>
  <c r="L334" i="45" s="1"/>
  <c r="L325" i="45"/>
  <c r="L326" i="45" s="1"/>
  <c r="L323" i="45"/>
  <c r="L324" i="45" s="1"/>
  <c r="L320" i="45"/>
  <c r="K321" i="45" s="1"/>
  <c r="L321" i="45" s="1"/>
  <c r="L313" i="45"/>
  <c r="L314" i="45" s="1"/>
  <c r="L311" i="45"/>
  <c r="L312" i="45" s="1"/>
  <c r="L308" i="45"/>
  <c r="K309" i="45" s="1"/>
  <c r="L309" i="45" s="1"/>
  <c r="L310" i="45" s="1"/>
  <c r="L301" i="45"/>
  <c r="L302" i="45" s="1"/>
  <c r="L299" i="45"/>
  <c r="L300" i="45" s="1"/>
  <c r="L296" i="45"/>
  <c r="L289" i="45"/>
  <c r="L290" i="45" s="1"/>
  <c r="L287" i="45"/>
  <c r="L288" i="45" s="1"/>
  <c r="L284" i="45"/>
  <c r="K285" i="45" s="1"/>
  <c r="L285" i="45" s="1"/>
  <c r="L286" i="45" s="1"/>
  <c r="L277" i="45"/>
  <c r="L278" i="45" s="1"/>
  <c r="L275" i="45"/>
  <c r="L276" i="45" s="1"/>
  <c r="L272" i="45"/>
  <c r="K273" i="45" s="1"/>
  <c r="L273" i="45" s="1"/>
  <c r="L265" i="45"/>
  <c r="L266" i="45" s="1"/>
  <c r="L263" i="45"/>
  <c r="L264" i="45" s="1"/>
  <c r="L260" i="45"/>
  <c r="K261" i="45" s="1"/>
  <c r="L261" i="45" s="1"/>
  <c r="L262" i="45" s="1"/>
  <c r="L253" i="45"/>
  <c r="L254" i="45" s="1"/>
  <c r="L251" i="45"/>
  <c r="L252" i="45" s="1"/>
  <c r="L248" i="45"/>
  <c r="K249" i="45" s="1"/>
  <c r="L249" i="45" s="1"/>
  <c r="L241" i="45"/>
  <c r="L242" i="45" s="1"/>
  <c r="L239" i="45"/>
  <c r="L240" i="45" s="1"/>
  <c r="L236" i="45"/>
  <c r="K237" i="45" s="1"/>
  <c r="L237" i="45" s="1"/>
  <c r="L238" i="45" s="1"/>
  <c r="L229" i="45"/>
  <c r="L230" i="45" s="1"/>
  <c r="L227" i="45"/>
  <c r="L228" i="45" s="1"/>
  <c r="L224" i="45"/>
  <c r="L217" i="45"/>
  <c r="L218" i="45" s="1"/>
  <c r="L215" i="45"/>
  <c r="L216" i="45" s="1"/>
  <c r="L212" i="45"/>
  <c r="K213" i="45" s="1"/>
  <c r="L213" i="45" s="1"/>
  <c r="L214" i="45" s="1"/>
  <c r="L205" i="45"/>
  <c r="L206" i="45" s="1"/>
  <c r="L203" i="45"/>
  <c r="L204" i="45" s="1"/>
  <c r="L200" i="45"/>
  <c r="L193" i="45"/>
  <c r="L194" i="45" s="1"/>
  <c r="L191" i="45"/>
  <c r="L192" i="45" s="1"/>
  <c r="L188" i="45"/>
  <c r="K189" i="45" s="1"/>
  <c r="L189" i="45" s="1"/>
  <c r="L190" i="45" s="1"/>
  <c r="L181" i="45"/>
  <c r="L182" i="45" s="1"/>
  <c r="L179" i="45"/>
  <c r="L180" i="45" s="1"/>
  <c r="L176" i="45"/>
  <c r="L169" i="45"/>
  <c r="L170" i="45" s="1"/>
  <c r="L167" i="45"/>
  <c r="L168" i="45" s="1"/>
  <c r="L164" i="45"/>
  <c r="K165" i="45" s="1"/>
  <c r="L165" i="45" s="1"/>
  <c r="L166" i="45" s="1"/>
  <c r="L157" i="45"/>
  <c r="L158" i="45" s="1"/>
  <c r="L155" i="45"/>
  <c r="L156" i="45" s="1"/>
  <c r="L152" i="45"/>
  <c r="L145" i="45"/>
  <c r="L146" i="45" s="1"/>
  <c r="L143" i="45"/>
  <c r="L144" i="45" s="1"/>
  <c r="L140" i="45"/>
  <c r="K141" i="45" s="1"/>
  <c r="L141" i="45" s="1"/>
  <c r="L142" i="45" s="1"/>
  <c r="L133" i="45"/>
  <c r="L134" i="45" s="1"/>
  <c r="L131" i="45"/>
  <c r="L132" i="45" s="1"/>
  <c r="L128" i="45"/>
  <c r="L121" i="45"/>
  <c r="L122" i="45" s="1"/>
  <c r="L119" i="45"/>
  <c r="L120" i="45" s="1"/>
  <c r="L116" i="45"/>
  <c r="K117" i="45" s="1"/>
  <c r="L117" i="45" s="1"/>
  <c r="L118" i="45" s="1"/>
  <c r="L109" i="45"/>
  <c r="L110" i="45" s="1"/>
  <c r="L107" i="45"/>
  <c r="L108" i="45" s="1"/>
  <c r="L104" i="45"/>
  <c r="L97" i="45"/>
  <c r="L98" i="45" s="1"/>
  <c r="L95" i="45"/>
  <c r="L96" i="45" s="1"/>
  <c r="L92" i="45"/>
  <c r="K93" i="45" s="1"/>
  <c r="L93" i="45" s="1"/>
  <c r="L94" i="45" s="1"/>
  <c r="L85" i="45"/>
  <c r="L86" i="45" s="1"/>
  <c r="L83" i="45"/>
  <c r="L84" i="45" s="1"/>
  <c r="L80" i="45"/>
  <c r="L73" i="45"/>
  <c r="L74" i="45" s="1"/>
  <c r="L71" i="45"/>
  <c r="L72" i="45" s="1"/>
  <c r="L68" i="45"/>
  <c r="K69" i="45" s="1"/>
  <c r="L69" i="45" s="1"/>
  <c r="L70" i="45" s="1"/>
  <c r="L61" i="45"/>
  <c r="L62" i="45" s="1"/>
  <c r="L59" i="45"/>
  <c r="L60" i="45" s="1"/>
  <c r="L56" i="45"/>
  <c r="K57" i="45" s="1"/>
  <c r="L57" i="45" s="1"/>
  <c r="L49" i="45"/>
  <c r="L50" i="45" s="1"/>
  <c r="L47" i="45"/>
  <c r="L48" i="45" s="1"/>
  <c r="L44" i="45"/>
  <c r="K45" i="45" s="1"/>
  <c r="L45" i="45" s="1"/>
  <c r="L37" i="45"/>
  <c r="L38" i="45" s="1"/>
  <c r="L35" i="45"/>
  <c r="L36" i="45" s="1"/>
  <c r="L32" i="45"/>
  <c r="L23" i="45"/>
  <c r="L24" i="45" s="1"/>
  <c r="L20" i="45"/>
  <c r="K21" i="45" s="1"/>
  <c r="L25" i="45"/>
  <c r="L26" i="45" s="1"/>
  <c r="L11" i="45"/>
  <c r="L12" i="45" s="1"/>
  <c r="L8" i="45"/>
  <c r="K9" i="45" s="1"/>
  <c r="L13" i="45"/>
  <c r="L14" i="45" s="1"/>
  <c r="C10" i="45" l="1"/>
  <c r="B18" i="45"/>
  <c r="B8" i="46"/>
  <c r="A29" i="45"/>
  <c r="L363" i="45"/>
  <c r="K345" i="45"/>
  <c r="L345" i="45" s="1"/>
  <c r="L346" i="45" s="1"/>
  <c r="L351" i="45" s="1"/>
  <c r="L339" i="45"/>
  <c r="L322" i="45"/>
  <c r="L327" i="45" s="1"/>
  <c r="L315" i="45"/>
  <c r="K297" i="45"/>
  <c r="L297" i="45" s="1"/>
  <c r="L298" i="45" s="1"/>
  <c r="L303" i="45" s="1"/>
  <c r="L291" i="45"/>
  <c r="L274" i="45"/>
  <c r="L279" i="45" s="1"/>
  <c r="L267" i="45"/>
  <c r="L250" i="45"/>
  <c r="L255" i="45" s="1"/>
  <c r="L243" i="45"/>
  <c r="K225" i="45"/>
  <c r="L225" i="45" s="1"/>
  <c r="L226" i="45" s="1"/>
  <c r="L231" i="45" s="1"/>
  <c r="L219" i="45"/>
  <c r="K201" i="45"/>
  <c r="L201" i="45" s="1"/>
  <c r="L202" i="45" s="1"/>
  <c r="L207" i="45" s="1"/>
  <c r="L195" i="45"/>
  <c r="K177" i="45"/>
  <c r="L177" i="45" s="1"/>
  <c r="L178" i="45" s="1"/>
  <c r="L183" i="45" s="1"/>
  <c r="L171" i="45"/>
  <c r="K153" i="45"/>
  <c r="L153" i="45" s="1"/>
  <c r="L154" i="45" s="1"/>
  <c r="L159" i="45" s="1"/>
  <c r="L147" i="45"/>
  <c r="K129" i="45"/>
  <c r="L129" i="45" s="1"/>
  <c r="L130" i="45" s="1"/>
  <c r="L135" i="45" s="1"/>
  <c r="L123" i="45"/>
  <c r="K105" i="45"/>
  <c r="L105" i="45" s="1"/>
  <c r="L106" i="45" s="1"/>
  <c r="L111" i="45" s="1"/>
  <c r="L99" i="45"/>
  <c r="K81" i="45"/>
  <c r="L81" i="45" s="1"/>
  <c r="L82" i="45" s="1"/>
  <c r="L87" i="45" s="1"/>
  <c r="L75" i="45"/>
  <c r="L58" i="45"/>
  <c r="L63" i="45" s="1"/>
  <c r="L46" i="45"/>
  <c r="L51" i="45" s="1"/>
  <c r="K33" i="45"/>
  <c r="L33" i="45" s="1"/>
  <c r="L34" i="45" s="1"/>
  <c r="L39" i="45" s="1"/>
  <c r="L9" i="45"/>
  <c r="L10" i="45" s="1"/>
  <c r="L21" i="45"/>
  <c r="L22" i="45" s="1"/>
  <c r="C22" i="45" l="1"/>
  <c r="D24" i="45" s="1"/>
  <c r="E26" i="45" s="1"/>
  <c r="C7" i="46"/>
  <c r="D12" i="45"/>
  <c r="B30" i="45"/>
  <c r="C8" i="46" s="1"/>
  <c r="L27" i="45"/>
  <c r="L15" i="45"/>
  <c r="E6" i="46"/>
  <c r="A41" i="45"/>
  <c r="B42" i="45" l="1"/>
  <c r="C9" i="46" s="1"/>
  <c r="B9" i="46"/>
  <c r="E7" i="46"/>
  <c r="E14" i="45"/>
  <c r="G7" i="46"/>
  <c r="G6" i="46"/>
  <c r="C34" i="45"/>
  <c r="E8" i="46"/>
  <c r="A53" i="45"/>
  <c r="B54" i="45" s="1"/>
  <c r="C58" i="45" s="1"/>
  <c r="D60" i="45" s="1"/>
  <c r="E62" i="45" s="1"/>
  <c r="C10" i="46" l="1"/>
  <c r="I7" i="46"/>
  <c r="J7" i="46" s="1"/>
  <c r="I6" i="46"/>
  <c r="J6" i="46" s="1"/>
  <c r="B10" i="46"/>
  <c r="D36" i="45"/>
  <c r="C46" i="45"/>
  <c r="A65" i="45"/>
  <c r="B66" i="45" l="1"/>
  <c r="D48" i="45"/>
  <c r="E50" i="45" s="1"/>
  <c r="E10" i="46"/>
  <c r="E38" i="45"/>
  <c r="G8" i="46"/>
  <c r="E9" i="46"/>
  <c r="B11" i="46"/>
  <c r="A77" i="45"/>
  <c r="G10" i="46" l="1"/>
  <c r="G9" i="46"/>
  <c r="B78" i="45"/>
  <c r="C82" i="45" s="1"/>
  <c r="D84" i="45" s="1"/>
  <c r="E86" i="45" s="1"/>
  <c r="B12" i="46"/>
  <c r="C70" i="45"/>
  <c r="C11" i="46"/>
  <c r="I10" i="46"/>
  <c r="I8" i="46"/>
  <c r="J8" i="46" s="1"/>
  <c r="I9" i="46"/>
  <c r="A89" i="45"/>
  <c r="B13" i="46" s="1"/>
  <c r="C12" i="46" l="1"/>
  <c r="J10" i="46"/>
  <c r="J9" i="46"/>
  <c r="B90" i="45"/>
  <c r="D72" i="45"/>
  <c r="E11" i="46"/>
  <c r="E12" i="46"/>
  <c r="A101" i="45"/>
  <c r="C94" i="45" l="1"/>
  <c r="B102" i="45"/>
  <c r="C106" i="45" s="1"/>
  <c r="D108" i="45" s="1"/>
  <c r="E110" i="45" s="1"/>
  <c r="E74" i="45"/>
  <c r="G11" i="46"/>
  <c r="G12" i="46"/>
  <c r="A113" i="45"/>
  <c r="B114" i="45" s="1"/>
  <c r="C118" i="45" s="1"/>
  <c r="D120" i="45" s="1"/>
  <c r="E122" i="45" s="1"/>
  <c r="I12" i="46" l="1"/>
  <c r="J12" i="46" s="1"/>
  <c r="I11" i="46"/>
  <c r="J11" i="46" s="1"/>
  <c r="D96" i="45"/>
  <c r="E14" i="46"/>
  <c r="E13" i="46"/>
  <c r="E15" i="46"/>
  <c r="A125" i="45"/>
  <c r="B126" i="45" s="1"/>
  <c r="C130" i="45" s="1"/>
  <c r="D132" i="45" s="1"/>
  <c r="E134" i="45" s="1"/>
  <c r="E98" i="45" l="1"/>
  <c r="G15" i="46"/>
  <c r="G16" i="46"/>
  <c r="G13" i="46"/>
  <c r="G14" i="46"/>
  <c r="A137" i="45"/>
  <c r="B138" i="45" s="1"/>
  <c r="C142" i="45" s="1"/>
  <c r="D144" i="45" s="1"/>
  <c r="E146" i="45" s="1"/>
  <c r="G17" i="46" l="1"/>
  <c r="I15" i="46"/>
  <c r="J15" i="46" s="1"/>
  <c r="I16" i="46"/>
  <c r="I17" i="46"/>
  <c r="I13" i="46"/>
  <c r="J13" i="46" s="1"/>
  <c r="I14" i="46"/>
  <c r="J14" i="46" s="1"/>
  <c r="A149" i="45"/>
  <c r="B150" i="45" s="1"/>
  <c r="C154" i="45" s="1"/>
  <c r="D156" i="45" s="1"/>
  <c r="E158" i="45" l="1"/>
  <c r="A161" i="45"/>
  <c r="B162" i="45" s="1"/>
  <c r="C166" i="45" s="1"/>
  <c r="D168" i="45" s="1"/>
  <c r="E170" i="45" s="1"/>
  <c r="I18" i="46" l="1"/>
  <c r="I19" i="46"/>
  <c r="A173" i="45"/>
  <c r="B174" i="45" s="1"/>
  <c r="C178" i="45" s="1"/>
  <c r="D180" i="45" s="1"/>
  <c r="E182" i="45" s="1"/>
  <c r="A185" i="45" l="1"/>
  <c r="B186" i="45" s="1"/>
  <c r="C190" i="45" s="1"/>
  <c r="D192" i="45" s="1"/>
  <c r="E194" i="45" s="1"/>
  <c r="A197" i="45" l="1"/>
  <c r="B198" i="45" s="1"/>
  <c r="C202" i="45" s="1"/>
  <c r="D204" i="45" s="1"/>
  <c r="E206" i="45" s="1"/>
  <c r="A209" i="45" l="1"/>
  <c r="B210" i="45" s="1"/>
  <c r="C214" i="45" s="1"/>
  <c r="D216" i="45" s="1"/>
  <c r="E218" i="45" s="1"/>
  <c r="A221" i="45" l="1"/>
  <c r="B222" i="45" s="1"/>
  <c r="C226" i="45" s="1"/>
  <c r="D228" i="45" s="1"/>
  <c r="E230" i="45" s="1"/>
  <c r="A233" i="45" l="1"/>
  <c r="B234" i="45" s="1"/>
  <c r="C238" i="45" s="1"/>
  <c r="D240" i="45" s="1"/>
  <c r="E242" i="45" s="1"/>
  <c r="A245" i="45" l="1"/>
  <c r="B246" i="45" s="1"/>
  <c r="C250" i="45" s="1"/>
  <c r="D252" i="45" s="1"/>
  <c r="E254" i="45" s="1"/>
  <c r="A257" i="45" l="1"/>
  <c r="B258" i="45" s="1"/>
  <c r="C262" i="45" s="1"/>
  <c r="D264" i="45" s="1"/>
  <c r="E266" i="45" s="1"/>
  <c r="A269" i="45" l="1"/>
  <c r="B270" i="45" s="1"/>
  <c r="C274" i="45" s="1"/>
  <c r="D276" i="45" s="1"/>
  <c r="E278" i="45" s="1"/>
  <c r="A281" i="45" l="1"/>
  <c r="B282" i="45" s="1"/>
  <c r="C286" i="45" s="1"/>
  <c r="D288" i="45" s="1"/>
  <c r="E290" i="45" s="1"/>
  <c r="A293" i="45" l="1"/>
  <c r="B294" i="45" s="1"/>
  <c r="C298" i="45" s="1"/>
  <c r="D300" i="45" s="1"/>
  <c r="E302" i="45" s="1"/>
  <c r="A305" i="45" l="1"/>
  <c r="B306" i="45" s="1"/>
  <c r="C310" i="45" s="1"/>
  <c r="D312" i="45" s="1"/>
  <c r="E314" i="45" s="1"/>
  <c r="A317" i="45" l="1"/>
  <c r="B318" i="45" s="1"/>
  <c r="C322" i="45" s="1"/>
  <c r="D324" i="45" s="1"/>
  <c r="E326" i="45" s="1"/>
  <c r="A329" i="45" l="1"/>
  <c r="B330" i="45" s="1"/>
  <c r="C334" i="45" s="1"/>
  <c r="D336" i="45" s="1"/>
  <c r="E338" i="45" s="1"/>
  <c r="A341" i="45" l="1"/>
  <c r="B342" i="45" s="1"/>
  <c r="C346" i="45" s="1"/>
  <c r="D348" i="45" s="1"/>
  <c r="E350" i="45" s="1"/>
  <c r="A353" i="45" l="1"/>
  <c r="B354" i="45" s="1"/>
  <c r="C358" i="45" s="1"/>
  <c r="D360" i="45" s="1"/>
  <c r="E362" i="45" s="1"/>
  <c r="C28" i="46" l="1"/>
  <c r="B27" i="46"/>
  <c r="B33" i="46"/>
  <c r="B29" i="46"/>
  <c r="E17" i="46"/>
  <c r="J17" i="46" s="1"/>
  <c r="B28" i="46"/>
  <c r="B22" i="46"/>
  <c r="B17" i="46"/>
  <c r="B25" i="46"/>
  <c r="C34" i="46"/>
  <c r="C30" i="46"/>
  <c r="B34" i="46"/>
  <c r="B31" i="46"/>
  <c r="C14" i="46"/>
  <c r="C13" i="46"/>
  <c r="C32" i="46"/>
  <c r="C25" i="46"/>
  <c r="B14" i="46"/>
  <c r="B21" i="46"/>
  <c r="C29" i="46"/>
  <c r="C16" i="46"/>
  <c r="B24" i="46"/>
  <c r="B32" i="46"/>
  <c r="B35" i="46"/>
  <c r="B26" i="46"/>
  <c r="E30" i="46"/>
  <c r="B15" i="46"/>
  <c r="B18" i="46"/>
  <c r="E35" i="46"/>
  <c r="E19" i="46"/>
  <c r="E23" i="46"/>
  <c r="B23" i="46"/>
  <c r="B30" i="46"/>
  <c r="E21" i="46"/>
  <c r="B20" i="46"/>
  <c r="C15" i="46"/>
  <c r="B16" i="46"/>
  <c r="C17" i="46"/>
  <c r="B19" i="46"/>
  <c r="C31" i="46"/>
  <c r="C35" i="46"/>
  <c r="C27" i="46"/>
  <c r="C21" i="46"/>
  <c r="C20" i="46"/>
  <c r="C26" i="46"/>
  <c r="C22" i="46"/>
  <c r="C18" i="46"/>
  <c r="C23" i="46"/>
  <c r="C33" i="46"/>
  <c r="E34" i="46"/>
  <c r="E29" i="46"/>
  <c r="C24" i="46"/>
  <c r="E33" i="46"/>
  <c r="E28" i="46"/>
  <c r="E18" i="46"/>
  <c r="E31" i="46"/>
  <c r="E24" i="46"/>
  <c r="E22" i="46"/>
  <c r="E20" i="46"/>
  <c r="E27" i="46"/>
  <c r="E32" i="46"/>
  <c r="C19" i="46"/>
  <c r="E26" i="46"/>
  <c r="E25" i="46"/>
  <c r="E16" i="46"/>
  <c r="J16" i="46" s="1"/>
  <c r="G18" i="46"/>
  <c r="G25" i="46"/>
  <c r="G31" i="46"/>
  <c r="G19" i="46"/>
  <c r="G24" i="46"/>
  <c r="G32" i="46"/>
  <c r="G28" i="46"/>
  <c r="G29" i="46"/>
  <c r="G20" i="46"/>
  <c r="G30" i="46"/>
  <c r="G23" i="46"/>
  <c r="G27" i="46"/>
  <c r="G21" i="46"/>
  <c r="G34" i="46"/>
  <c r="G26" i="46"/>
  <c r="G33" i="46"/>
  <c r="G22" i="46"/>
  <c r="G35" i="46"/>
  <c r="I20" i="46"/>
  <c r="I28" i="46"/>
  <c r="I34" i="46"/>
  <c r="I27" i="46"/>
  <c r="I31" i="46"/>
  <c r="I26" i="46"/>
  <c r="I23" i="46"/>
  <c r="I22" i="46"/>
  <c r="J22" i="46" s="1"/>
  <c r="I35" i="46"/>
  <c r="I25" i="46"/>
  <c r="I21" i="46"/>
  <c r="I24" i="46"/>
  <c r="I32" i="46"/>
  <c r="I33" i="46"/>
  <c r="I29" i="46"/>
  <c r="I30" i="46"/>
  <c r="J30" i="46" s="1"/>
  <c r="J25" i="46" l="1"/>
  <c r="J23" i="46"/>
  <c r="J18" i="46"/>
  <c r="J19" i="46"/>
  <c r="J31" i="46"/>
  <c r="J28" i="46"/>
  <c r="J32" i="46"/>
  <c r="J33" i="46"/>
  <c r="J35" i="46"/>
  <c r="J27" i="46"/>
  <c r="J20" i="46"/>
  <c r="J29" i="46"/>
  <c r="J21" i="46"/>
  <c r="J34" i="46"/>
  <c r="J26" i="46"/>
  <c r="J24" i="46"/>
  <c r="H11" i="28" l="1"/>
  <c r="A1" i="37"/>
  <c r="A14" i="40" s="1"/>
  <c r="A1" i="42"/>
  <c r="A13" i="40" s="1"/>
  <c r="A1" i="41"/>
  <c r="A12" i="40" s="1"/>
  <c r="A1" i="40"/>
  <c r="H13" i="28"/>
  <c r="D31" i="28" l="1"/>
  <c r="D30" i="28" l="1"/>
  <c r="A24" i="20" l="1"/>
  <c r="D19" i="20"/>
  <c r="D15" i="37" l="1"/>
  <c r="A16" i="42"/>
  <c r="A19" i="37" s="1"/>
  <c r="D12" i="42"/>
  <c r="C11" i="41" l="1"/>
  <c r="D8" i="40" l="1"/>
  <c r="D7" i="40" l="1"/>
  <c r="E7" i="40" s="1"/>
  <c r="I33" i="28" l="1"/>
  <c r="L31" i="28"/>
  <c r="I30" i="28"/>
  <c r="H10" i="28"/>
  <c r="D6" i="40"/>
  <c r="E6" i="40" s="1"/>
  <c r="E8" i="40"/>
  <c r="E9" i="40" l="1"/>
  <c r="F21" i="28" l="1"/>
  <c r="F20" i="28"/>
  <c r="F19" i="28"/>
</calcChain>
</file>

<file path=xl/sharedStrings.xml><?xml version="1.0" encoding="utf-8"?>
<sst xmlns="http://schemas.openxmlformats.org/spreadsheetml/2006/main" count="1784" uniqueCount="841">
  <si>
    <t>배부대상기준</t>
    <phoneticPr fontId="5" type="noConversion"/>
  </si>
  <si>
    <t>단 위 : %</t>
    <phoneticPr fontId="9" type="noConversion"/>
  </si>
  <si>
    <t>배부대상기준</t>
    <phoneticPr fontId="5" type="noConversion"/>
  </si>
  <si>
    <t>적 용 요 율</t>
    <phoneticPr fontId="9" type="noConversion"/>
  </si>
  <si>
    <t>계</t>
    <phoneticPr fontId="5" type="noConversion"/>
  </si>
  <si>
    <t>조경·하천·기타</t>
    <phoneticPr fontId="5" type="noConversion"/>
  </si>
  <si>
    <t>단 위 : 원</t>
  </si>
  <si>
    <t>비          목</t>
  </si>
  <si>
    <t>금     액</t>
  </si>
  <si>
    <t>비               고</t>
  </si>
  <si>
    <t>순    공    사    원    가</t>
    <phoneticPr fontId="5" type="noConversion"/>
  </si>
  <si>
    <t>직 접 재 료 비</t>
  </si>
  <si>
    <t xml:space="preserve"> &lt; 표 1 &gt; 참조</t>
    <phoneticPr fontId="6" type="noConversion"/>
  </si>
  <si>
    <t>간 접 재 료 비</t>
  </si>
  <si>
    <t xml:space="preserve">  1)  소    계</t>
  </si>
  <si>
    <t>직 접 노 무 비</t>
  </si>
  <si>
    <t>간 접 노 무 비</t>
  </si>
  <si>
    <t xml:space="preserve">  2)  소    계</t>
  </si>
  <si>
    <t xml:space="preserve">  3)  소    계</t>
  </si>
  <si>
    <t>4)           계</t>
  </si>
  <si>
    <t>(1＋2＋3)</t>
  </si>
  <si>
    <t>5) 일 반 관 리 비(</t>
    <phoneticPr fontId="5" type="noConversion"/>
  </si>
  <si>
    <t>％)</t>
  </si>
  <si>
    <t>(4) ×</t>
  </si>
  <si>
    <t>％</t>
  </si>
  <si>
    <t>6) 이          윤(</t>
    <phoneticPr fontId="5" type="noConversion"/>
  </si>
  <si>
    <t>7) 합          계</t>
    <phoneticPr fontId="6" type="noConversion"/>
  </si>
  <si>
    <t>(4＋5＋6)</t>
  </si>
  <si>
    <t>8) 부 가 가 치 세(</t>
    <phoneticPr fontId="6" type="noConversion"/>
  </si>
  <si>
    <t>9) 총    원    가</t>
    <phoneticPr fontId="6" type="noConversion"/>
  </si>
  <si>
    <t>(7＋8)</t>
    <phoneticPr fontId="6" type="noConversion"/>
  </si>
  <si>
    <t>주) 부가가치세 포함</t>
    <phoneticPr fontId="6" type="noConversion"/>
  </si>
  <si>
    <t>작업설ㆍ부산물등(△)</t>
    <phoneticPr fontId="5" type="noConversion"/>
  </si>
  <si>
    <t>수 도 광 열 비</t>
    <phoneticPr fontId="5" type="noConversion"/>
  </si>
  <si>
    <t>기  계  경  비</t>
    <phoneticPr fontId="5" type="noConversion"/>
  </si>
  <si>
    <t>보    험    료</t>
    <phoneticPr fontId="5" type="noConversion"/>
  </si>
  <si>
    <t>복 리 후 생 비</t>
    <phoneticPr fontId="5" type="noConversion"/>
  </si>
  <si>
    <t>외 주 가 공 비</t>
    <phoneticPr fontId="5" type="noConversion"/>
  </si>
  <si>
    <t>산업안전보건관리비</t>
    <phoneticPr fontId="5" type="noConversion"/>
  </si>
  <si>
    <t>소  모  품  비</t>
    <phoneticPr fontId="5" type="noConversion"/>
  </si>
  <si>
    <t>여비교통통신비</t>
    <phoneticPr fontId="5" type="noConversion"/>
  </si>
  <si>
    <t>세 금 과 공 과</t>
    <phoneticPr fontId="5" type="noConversion"/>
  </si>
  <si>
    <t>폐기물  처리비</t>
    <phoneticPr fontId="5" type="noConversion"/>
  </si>
  <si>
    <t>도 서 인 쇄 비</t>
    <phoneticPr fontId="5" type="noConversion"/>
  </si>
  <si>
    <t>지 급 수 수 료</t>
    <phoneticPr fontId="5" type="noConversion"/>
  </si>
  <si>
    <t>환 경 보 전 비</t>
    <phoneticPr fontId="5" type="noConversion"/>
  </si>
  <si>
    <t>기타 법정 경비</t>
    <phoneticPr fontId="5" type="noConversion"/>
  </si>
  <si>
    <t>재료비</t>
    <phoneticPr fontId="5" type="noConversion"/>
  </si>
  <si>
    <t>노무비</t>
    <phoneticPr fontId="5"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</si>
  <si>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</si>
  <si>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</si>
  <si>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</si>
  <si>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</si>
  <si>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</si>
  <si>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</si>
  <si>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</si>
  <si>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</si>
  <si>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</si>
  <si>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</si>
  <si>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</si>
  <si>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</si>
  <si>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</si>
  <si>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</si>
  <si>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</si>
  <si>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</si>
  <si>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</si>
  <si>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</si>
  <si>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</si>
  <si>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</si>
  <si>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</si>
  <si>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</si>
  <si>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</si>
  <si>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</si>
  <si>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</si>
  <si>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</si>
  <si>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</si>
  <si>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</si>
  <si>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</si>
  <si>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</si>
  <si>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주택 외 건축</t>
    <phoneticPr fontId="5" type="noConversion"/>
  </si>
  <si>
    <t>배부대상기준</t>
    <phoneticPr fontId="5"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</si>
  <si>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</si>
  <si>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</si>
  <si>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</si>
  <si>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(7) ×</t>
    <phoneticPr fontId="6"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</si>
  <si>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</si>
  <si>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</si>
  <si>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</si>
  <si>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</si>
  <si>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</si>
  <si>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</si>
  <si>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 아래 일부 항목이 내역서에서 일부라도 반영하였다면 환경보전비 요율로 계산하지 않는다.</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</si>
  <si>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</si>
  <si>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</si>
  <si>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</si>
  <si>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</si>
  <si>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</si>
  <si>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</si>
  <si>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</si>
  <si>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</si>
  <si>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</si>
  <si>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</si>
  <si>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</si>
  <si>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</si>
  <si>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</si>
  <si>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</si>
  <si>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</si>
  <si>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</si>
  <si>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</si>
  <si>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</si>
  <si>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</si>
  <si>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비고</t>
  </si>
  <si>
    <t>별표5 】건설공사의 종류 예시표</t>
  </si>
  <si>
    <t>공사종류</t>
  </si>
  <si>
    <t>내 용 예 시</t>
  </si>
  <si>
    <t>비   고</t>
    <phoneticPr fontId="5" type="noConversion"/>
  </si>
  <si>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</si>
  <si>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</si>
  <si>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</si>
  <si>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</si>
  <si>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</si>
  <si>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</si>
  <si>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</si>
  <si>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</si>
  <si>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</si>
  <si>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</si>
  <si>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</si>
  <si>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</si>
  <si>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</si>
  <si>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</si>
  <si>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</si>
  <si>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</si>
  <si>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</si>
  <si>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</si>
  <si>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</si>
  <si>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</si>
  <si>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</si>
  <si>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</si>
  <si>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</si>
  <si>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</si>
  <si>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</si>
  <si>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</si>
  <si>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</si>
  <si>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</si>
  <si>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</si>
  <si>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</si>
  <si>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</si>
  <si>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</si>
  <si>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</si>
  <si>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</si>
  <si>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</si>
  <si>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</si>
  <si>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</si>
  <si>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</si>
  <si>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</si>
  <si>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</si>
  <si>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</si>
  <si>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</si>
  <si>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</si>
  <si>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</si>
  <si>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</si>
  <si>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</si>
  <si>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</si>
  <si>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</si>
  <si>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</si>
  <si>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</si>
  <si>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</si>
  <si>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</si>
  <si>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</si>
  <si>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공 사 구 분</t>
    <phoneticPr fontId="5" type="noConversion"/>
  </si>
  <si>
    <t>세 부 공 사</t>
    <phoneticPr fontId="5" type="noConversion"/>
  </si>
  <si>
    <t>도          로</t>
    <phoneticPr fontId="9" type="noConversion"/>
  </si>
  <si>
    <t>교량,터널,활주로</t>
    <phoneticPr fontId="5" type="noConversion"/>
  </si>
  <si>
    <t>플    랜    트</t>
    <phoneticPr fontId="5" type="noConversion"/>
  </si>
  <si>
    <t>발전소,쓰레기소각로</t>
    <phoneticPr fontId="5" type="noConversion"/>
  </si>
  <si>
    <t>지    하    철</t>
    <phoneticPr fontId="5" type="noConversion"/>
  </si>
  <si>
    <t>철          도</t>
    <phoneticPr fontId="5" type="noConversion"/>
  </si>
  <si>
    <t>상  하  수  도</t>
    <phoneticPr fontId="5" type="noConversion"/>
  </si>
  <si>
    <t>폐수,하수처리장,정수장</t>
    <phoneticPr fontId="5" type="noConversion"/>
  </si>
  <si>
    <t>항          만</t>
    <phoneticPr fontId="5" type="noConversion"/>
  </si>
  <si>
    <t>방지막불필요시,간척,준설</t>
    <phoneticPr fontId="5" type="noConversion"/>
  </si>
  <si>
    <t>댐</t>
    <phoneticPr fontId="5" type="noConversion"/>
  </si>
  <si>
    <t>택  지  개  발</t>
    <phoneticPr fontId="5" type="noConversion"/>
  </si>
  <si>
    <t>주          택</t>
    <phoneticPr fontId="5" type="noConversion"/>
  </si>
  <si>
    <t>재개발,재건축</t>
    <phoneticPr fontId="5" type="noConversion"/>
  </si>
  <si>
    <t>신축</t>
    <phoneticPr fontId="5" type="noConversion"/>
  </si>
  <si>
    <t>주1) 환경보전비</t>
    <phoneticPr fontId="9" type="noConversion"/>
  </si>
  <si>
    <t xml:space="preserve">  단 위 : 원</t>
  </si>
  <si>
    <t>배 부 대 상</t>
  </si>
  <si>
    <t>배부대상액</t>
  </si>
  <si>
    <t>기타:전문,개보수공사</t>
    <phoneticPr fontId="5" type="noConversion"/>
  </si>
  <si>
    <t>기  타  토  목</t>
    <phoneticPr fontId="5" type="noConversion"/>
  </si>
  <si>
    <t>하천 등</t>
    <phoneticPr fontId="5" type="noConversion"/>
  </si>
  <si>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</si>
  <si>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</si>
  <si>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</si>
  <si>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</si>
  <si>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</si>
  <si>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</si>
  <si>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</si>
  <si>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</si>
  <si>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</si>
  <si>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</si>
  <si>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</si>
  <si>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</si>
  <si>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</si>
  <si>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</si>
  <si>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</si>
  <si>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</si>
  <si>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</si>
  <si>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</si>
  <si>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</si>
  <si>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</si>
  <si>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</si>
  <si>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</si>
  <si>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</si>
  <si>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</si>
  <si>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</si>
  <si>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</si>
  <si>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</si>
  <si>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</si>
  <si>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</si>
  <si>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</si>
  <si>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</si>
  <si>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</si>
  <si>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</si>
  <si>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</si>
  <si>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</si>
  <si>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</si>
  <si>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＋기계경비</t>
    <phoneticPr fontId="5"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</si>
  <si>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</si>
  <si>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</si>
  <si>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</si>
  <si>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</si>
  <si>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</si>
  <si>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</si>
  <si>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</si>
  <si>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</si>
  <si>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</si>
  <si>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</si>
  <si>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</si>
  <si>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</si>
  <si>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</si>
  <si>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</si>
  <si>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</si>
  <si>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</si>
  <si>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</si>
  <si>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</si>
  <si>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</si>
  <si>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</si>
  <si>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</si>
  <si>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노 무 비</t>
    <phoneticPr fontId="5" type="noConversion"/>
  </si>
  <si>
    <t>주4) 적용제외 : 문화재 수리공사, 전기, 정보통신, 소방시설</t>
    <phoneticPr fontId="5" type="noConversion"/>
  </si>
  <si>
    <t>오탁,준설토,방지막설치
필요시,간척,준설</t>
    <phoneticPr fontId="5" type="noConversion"/>
  </si>
  <si>
    <t xml:space="preserve">     ② 건설기술진흥법 시행규칙 별표 8 참조</t>
    <phoneticPr fontId="5" type="noConversion"/>
  </si>
  <si>
    <t>환경보전비
요  율</t>
    <phoneticPr fontId="9"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</si>
  <si>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</si>
  <si>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</si>
  <si>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</si>
  <si>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</si>
  <si>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</si>
  <si>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</si>
  <si>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</si>
  <si>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</si>
  <si>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</si>
  <si>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</si>
  <si>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</si>
  <si>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</si>
  <si>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</si>
  <si>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</si>
  <si>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</si>
  <si>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</si>
  <si>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</si>
  <si>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</si>
  <si>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</si>
  <si>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</si>
  <si>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</si>
  <si>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</si>
  <si>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</si>
  <si>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</si>
  <si>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</si>
  <si>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</si>
  <si>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</si>
  <si>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</si>
  <si>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</si>
  <si>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</si>
  <si>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</si>
  <si>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</si>
  <si>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</si>
  <si>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</si>
  <si>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</si>
  <si>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</si>
  <si>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</si>
  <si>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</si>
  <si>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</si>
  <si>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</si>
  <si>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</si>
  <si>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주2) 적용기준 : 직접공사비로 환경보전비 항목이 미계산된 모든공사</t>
    <phoneticPr fontId="5" type="noConversion"/>
  </si>
  <si>
    <t>     - 건설기계 사용에 따른 소음,진동 방지시설</t>
    <phoneticPr fontId="5" type="noConversion"/>
  </si>
  <si>
    <t xml:space="preserve">     - 공사시공중 발생되는 오수,탁수 처리시설</t>
    <phoneticPr fontId="5" type="noConversion"/>
  </si>
  <si>
    <t xml:space="preserve">     - 흙운반(토공사) 차량의 세륜시설 및 먼지방지시설</t>
    <phoneticPr fontId="5" type="noConversion"/>
  </si>
  <si>
    <t xml:space="preserve">     - 공사장내의 토사유출 방지시설</t>
    <phoneticPr fontId="5" type="noConversion"/>
  </si>
  <si>
    <t xml:space="preserve">     - 시공중 발생되는 먼지,매연 방지시설</t>
    <phoneticPr fontId="5" type="noConversion"/>
  </si>
  <si>
    <t xml:space="preserve">     - 발파작업시 폭음,진동,암석비산 방지시설</t>
    <phoneticPr fontId="5" type="noConversion"/>
  </si>
  <si>
    <t xml:space="preserve">     - 공사현장 주변의 정기적인 청소 및 정리정돈 비용등</t>
    <phoneticPr fontId="5" type="noConversion"/>
  </si>
  <si>
    <t>주3) 계산기준</t>
    <phoneticPr fontId="5" type="noConversion"/>
  </si>
  <si>
    <t xml:space="preserve">     - 표준품셈등 원가계산에 따라 산출한 비용과 이금액을 포함한 직접공사비</t>
    <phoneticPr fontId="5" type="noConversion"/>
  </si>
  <si>
    <t xml:space="preserve">       전체에 요율을 곱하여 산정한 금액을 적용한다.</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</si>
  <si>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</si>
  <si>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</si>
  <si>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</si>
  <si>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</si>
  <si>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</si>
  <si>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</si>
  <si>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단 위 : %</t>
    <phoneticPr fontId="9" type="noConversion"/>
  </si>
  <si>
    <t>환경보전비 요율</t>
    <phoneticPr fontId="9" type="noConversion"/>
  </si>
  <si>
    <t>2017. 1. 1 (2016년 9월)</t>
  </si>
  <si>
    <t>2016. 9. 1 (2016년 5월)</t>
  </si>
  <si>
    <t>2016. 1. 1 (2015년 9월)</t>
  </si>
  <si>
    <t>2015. 9. 1 (2015년 5월)</t>
  </si>
  <si>
    <t>2015. 1. 1 (2014년 9월)</t>
  </si>
  <si>
    <t>2014. 9. 1 (2014년 5월)</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</si>
  <si>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</si>
  <si>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</si>
  <si>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</si>
  <si>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</si>
  <si>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</si>
  <si>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</si>
  <si>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</si>
  <si>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</si>
  <si>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</si>
  <si>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</si>
  <si>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</si>
  <si>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</si>
  <si>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</si>
  <si>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</si>
  <si>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</si>
  <si>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</si>
  <si>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</si>
  <si>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</si>
  <si>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</si>
  <si>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</si>
  <si>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</si>
  <si>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</si>
  <si>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</si>
  <si>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</si>
  <si>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</si>
  <si>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</si>
  <si>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</si>
  <si>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</si>
  <si>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</si>
  <si>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</si>
  <si>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</si>
  <si>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</si>
  <si>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</si>
  <si>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</si>
  <si>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</si>
  <si>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</si>
  <si>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</si>
  <si>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</si>
  <si>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</si>
  <si>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</si>
  <si>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</si>
  <si>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</si>
  <si>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</si>
  <si>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</si>
  <si>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</si>
  <si>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</si>
  <si>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</si>
  <si>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</si>
  <si>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</si>
  <si>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</si>
  <si>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</si>
  <si>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</si>
  <si>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</si>
  <si>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</si>
  <si>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</si>
  <si>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</si>
  <si>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</si>
  <si>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</si>
  <si>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</si>
  <si>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</si>
  <si>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</si>
  <si>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</si>
  <si>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</si>
  <si>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</si>
  <si>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</si>
  <si>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</si>
  <si>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</si>
  <si>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</si>
  <si>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</si>
  <si>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</si>
  <si>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</si>
  <si>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</si>
  <si>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</si>
  <si>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</si>
  <si>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</si>
  <si>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</si>
  <si>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</si>
  <si>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</si>
  <si>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</si>
  <si>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</si>
  <si>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</si>
  <si>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</si>
  <si>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</si>
  <si>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</si>
  <si>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</si>
  <si>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</si>
  <si>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</si>
  <si>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</si>
  <si>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</si>
  <si>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</si>
  <si>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</si>
  <si>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</si>
  <si>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</si>
  <si>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</si>
  <si>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</si>
  <si>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</si>
  <si>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</si>
  <si>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</si>
  <si>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</si>
  <si>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</si>
  <si>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</si>
  <si>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</si>
  <si>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</si>
  <si>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</si>
  <si>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</si>
  <si>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</si>
  <si>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</si>
  <si>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</si>
  <si>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</si>
  <si>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</si>
  <si>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</si>
  <si>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</si>
  <si>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</si>
  <si>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</si>
  <si>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</si>
  <si>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</si>
  <si>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</si>
  <si>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</si>
  <si>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</si>
  <si>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</si>
  <si>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</si>
  <si>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</si>
  <si>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</si>
  <si>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</si>
  <si>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</si>
  <si>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</si>
  <si>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</si>
  <si>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</si>
  <si>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</si>
  <si>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</si>
  <si>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</si>
  <si>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</si>
  <si>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</si>
  <si>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</si>
  <si>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</si>
  <si>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</si>
  <si>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</si>
  <si>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</si>
  <si>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</si>
  <si>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</si>
  <si>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</si>
  <si>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</si>
  <si>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</si>
  <si>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</si>
  <si>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3-1-5</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</si>
  <si>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</si>
  <si>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</si>
  <si>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</si>
  <si>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</si>
  <si>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</si>
  <si>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</si>
  <si>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5"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</si>
  <si>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5"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</si>
  <si>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5"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</si>
  <si>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5" type="noConversion"/>
  </si>
  <si>
    <t xml:space="preserve">        제2장 제3절 공사원가계산 제19조 3항 21호 참조</t>
    <phoneticPr fontId="9"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</si>
  <si>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</si>
  <si>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</si>
  <si>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</si>
  <si>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</si>
  <si>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</si>
  <si>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</si>
  <si>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</si>
  <si>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</si>
  <si>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</si>
  <si>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단위</t>
    <phoneticPr fontId="5" type="noConversion"/>
  </si>
  <si>
    <t>단위 : 원</t>
    <phoneticPr fontId="5" type="noConversion"/>
  </si>
  <si>
    <t>단 가</t>
  </si>
  <si>
    <t>NO.</t>
    <phoneticPr fontId="5" type="noConversion"/>
  </si>
  <si>
    <t>천원</t>
  </si>
  <si>
    <t>수 량</t>
  </si>
  <si>
    <t>단 위</t>
  </si>
  <si>
    <t>금 액</t>
  </si>
  <si>
    <t>비 고</t>
  </si>
  <si>
    <t>경비</t>
  </si>
  <si>
    <t>소 계</t>
  </si>
  <si>
    <t xml:space="preserve">L </t>
  </si>
  <si>
    <t xml:space="preserve">% </t>
  </si>
  <si>
    <t>인</t>
  </si>
  <si>
    <t/>
  </si>
  <si>
    <t>총 계</t>
  </si>
  <si>
    <t>&lt; 표 1-1-2-3-1 &gt;</t>
    <phoneticPr fontId="82" type="noConversion"/>
  </si>
  <si>
    <t>중기 산출서</t>
    <phoneticPr fontId="82" type="noConversion"/>
  </si>
  <si>
    <t>중 기 명</t>
    <phoneticPr fontId="83" type="noConversion"/>
  </si>
  <si>
    <t>명   칭</t>
    <phoneticPr fontId="82" type="noConversion"/>
  </si>
  <si>
    <t>규   격</t>
    <phoneticPr fontId="82" type="noConversion"/>
  </si>
  <si>
    <t>재 료 비</t>
    <phoneticPr fontId="83" type="noConversion"/>
  </si>
  <si>
    <t>노 무 비</t>
    <phoneticPr fontId="83" type="noConversion"/>
  </si>
  <si>
    <t>중  기  명</t>
    <phoneticPr fontId="5" type="noConversion"/>
  </si>
  <si>
    <t>규     격</t>
    <phoneticPr fontId="5" type="noConversion"/>
  </si>
  <si>
    <t>재 료 비</t>
    <phoneticPr fontId="5" type="noConversion"/>
  </si>
  <si>
    <t>경    비</t>
    <phoneticPr fontId="5" type="noConversion"/>
  </si>
  <si>
    <t>중기산출 목록</t>
    <phoneticPr fontId="5" type="noConversion"/>
  </si>
  <si>
    <t>규    격</t>
    <phoneticPr fontId="83" type="noConversion"/>
  </si>
  <si>
    <t>HR</t>
    <phoneticPr fontId="5" type="noConversion"/>
  </si>
  <si>
    <t>2020. 9. 1 (2020년 5월)</t>
    <phoneticPr fontId="5"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</si>
  <si>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</si>
  <si>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</si>
  <si>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</si>
  <si>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</si>
  <si>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t>(4＋5-1-3항의 기술료·외주가공비) ×</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</si>
  <si>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</si>
  <si>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</si>
  <si>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 xml:space="preserve">     ④ 환경관리비의 산출기준(건설기술진흥법 시행규칙 61조 3항, 별표 8 요약, 2021.8.27)</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</si>
  <si>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</si>
  <si>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</si>
  <si>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</si>
  <si>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</si>
  <si>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</si>
  <si>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</si>
  <si>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</si>
  <si>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</si>
  <si>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주4) 적용제외 : 전기, 정보통신, 소방시설, 문화재 수리공사</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</si>
  <si>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</si>
  <si>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</si>
  <si>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</si>
  <si>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</si>
  <si>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</si>
  <si>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</si>
  <si>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</si>
  <si>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</si>
  <si>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</si>
  <si>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</si>
  <si>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</si>
  <si>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</si>
  <si>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</si>
  <si>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</si>
  <si>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</si>
  <si>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</si>
  <si>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</si>
  <si>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</si>
  <si>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</si>
  <si>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</si>
  <si>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</si>
  <si>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</si>
  <si>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</si>
  <si>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</si>
  <si>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</si>
  <si>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</si>
  <si>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</si>
  <si>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</si>
  <si>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</si>
  <si>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</si>
  <si>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</si>
  <si>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</si>
  <si>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</si>
  <si>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</si>
  <si>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</si>
  <si>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</si>
  <si>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</si>
  <si>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</si>
  <si>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</si>
  <si>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</si>
  <si>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</si>
  <si>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</si>
  <si>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</si>
  <si>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</si>
  <si>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</si>
  <si>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</si>
  <si>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</si>
  <si>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</si>
  <si>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</si>
  <si>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</si>
  <si>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</si>
  <si>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</si>
  <si>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</si>
  <si>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</si>
  <si>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</si>
  <si>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</si>
  <si>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</si>
  <si>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</si>
  <si>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</si>
  <si>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</si>
  <si>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</si>
  <si>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</si>
  <si>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</si>
  <si>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</si>
  <si>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</si>
  <si>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</si>
  <si>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</si>
  <si>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</si>
  <si>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</si>
  <si>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</si>
  <si>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</si>
  <si>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</si>
  <si>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</si>
  <si>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</si>
  <si>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</si>
  <si>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</si>
  <si>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</si>
  <si>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</si>
  <si>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</si>
  <si>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</si>
  <si>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</si>
  <si>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</si>
  <si>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</si>
  <si>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</si>
  <si>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</si>
  <si>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</si>
  <si>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</si>
  <si>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</si>
  <si>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</si>
  <si>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</si>
  <si>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</si>
  <si>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</si>
  <si>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</si>
  <si>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</si>
  <si>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</si>
  <si>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</si>
  <si>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</si>
  <si>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</si>
  <si>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</si>
  <si>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</si>
  <si>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</si>
  <si>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</si>
  <si>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</si>
  <si>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</si>
  <si>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</si>
  <si>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</si>
  <si>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</si>
  <si>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</si>
  <si>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</si>
  <si>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</si>
  <si>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</si>
  <si>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</si>
  <si>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</si>
  <si>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</si>
  <si>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</si>
  <si>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</si>
  <si>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</si>
  <si>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</si>
  <si>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</si>
  <si>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</si>
  <si>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</si>
  <si>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</si>
  <si>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</si>
  <si>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</si>
  <si>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</si>
  <si>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</si>
  <si>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</si>
  <si>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</si>
  <si>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</si>
  <si>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</si>
  <si>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</si>
  <si>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</si>
  <si>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</si>
  <si>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</si>
  <si>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</si>
  <si>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</si>
  <si>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</si>
  <si>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</si>
  <si>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</si>
  <si>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</si>
  <si>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</si>
  <si>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</si>
  <si>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</si>
  <si>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</si>
  <si>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</si>
  <si>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</si>
  <si>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</si>
  <si>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</si>
  <si>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</si>
  <si>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</si>
  <si>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</si>
  <si>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</si>
  <si>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</si>
  <si>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</si>
  <si>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</si>
  <si>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</si>
  <si>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</si>
  <si>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</si>
  <si>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</si>
  <si>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</si>
  <si>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</si>
  <si>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</si>
  <si>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</si>
  <si>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</si>
  <si>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</si>
  <si>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</si>
  <si>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</si>
  <si>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</si>
  <si>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주3) 적용제외 : 전문공사, 문화재수리공사</t>
    <phoneticPr fontId="5" type="noConversion"/>
  </si>
  <si>
    <t>공종별집계표</t>
    <phoneticPr fontId="5" type="noConversion"/>
  </si>
  <si>
    <t>구  분</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</si>
  <si>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</si>
  <si>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</si>
  <si>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</si>
  <si>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</si>
  <si>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</si>
  <si>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</si>
  <si>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</si>
  <si>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</si>
  <si>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</si>
  <si>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</si>
  <si>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</si>
  <si>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</si>
  <si>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</si>
  <si>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</si>
  <si>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</si>
  <si>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수량</t>
    <phoneticPr fontId="5" type="noConversion"/>
  </si>
  <si>
    <t>정미량</t>
    <phoneticPr fontId="82" type="noConversion"/>
  </si>
  <si>
    <t>할증</t>
    <phoneticPr fontId="82" type="noConversion"/>
  </si>
  <si>
    <t>소요량</t>
    <phoneticPr fontId="82" type="noConversion"/>
  </si>
  <si>
    <t xml:space="preserve">     - 조달청 원가계산 제비율 기준 참조(2024.1.1. 기초금액 발표분부터 적용)</t>
    <phoneticPr fontId="5" type="noConversion"/>
  </si>
  <si>
    <t>주5) 적용시기 : 2024년 1월 1일부터 2024년 12월 31일까지</t>
    <phoneticPr fontId="5" type="noConversion"/>
  </si>
  <si>
    <t>내부 가설비계 설치</t>
    <phoneticPr fontId="5" type="noConversion"/>
  </si>
  <si>
    <t>EA</t>
    <phoneticPr fontId="5" type="noConversion"/>
  </si>
  <si>
    <t>㎏</t>
    <phoneticPr fontId="5" type="noConversion"/>
  </si>
  <si>
    <t>계</t>
    <phoneticPr fontId="5" type="noConversion"/>
  </si>
  <si>
    <t>강관비계 설치 및 해체</t>
  </si>
  <si>
    <t>㎡</t>
  </si>
  <si>
    <t>㎡</t>
    <phoneticPr fontId="5" type="noConversion"/>
  </si>
  <si>
    <t>식</t>
  </si>
  <si>
    <t>식</t>
    <phoneticPr fontId="5" type="noConversion"/>
  </si>
  <si>
    <t>EA</t>
  </si>
  <si>
    <t>Φ48.6*2,3T*3m</t>
  </si>
  <si>
    <t>Φ48.6*2,3T*4m</t>
  </si>
  <si>
    <t>클램프</t>
  </si>
  <si>
    <t>Φ48.6</t>
  </si>
  <si>
    <t>연결핀</t>
  </si>
  <si>
    <t>유공발판</t>
  </si>
  <si>
    <t>400*1,829</t>
  </si>
  <si>
    <t>Φ48.6*2,3T*4m</t>
    <phoneticPr fontId="5" type="noConversion"/>
  </si>
  <si>
    <t>Φ48.6*2,3T*3m</t>
    <phoneticPr fontId="5" type="noConversion"/>
  </si>
  <si>
    <t>EA ×</t>
    <phoneticPr fontId="5" type="noConversion"/>
  </si>
  <si>
    <t>면</t>
    <phoneticPr fontId="5" type="noConversion"/>
  </si>
  <si>
    <t>강관비계(기둥)</t>
  </si>
  <si>
    <t>강관비계(기둥)</t>
    <phoneticPr fontId="5" type="noConversion"/>
  </si>
  <si>
    <t>강관비계(수평)</t>
  </si>
  <si>
    <t>강관비계(수평)</t>
    <phoneticPr fontId="5" type="noConversion"/>
  </si>
  <si>
    <t>강관비계(수평)</t>
    <phoneticPr fontId="5" type="noConversion"/>
  </si>
  <si>
    <t>단 ×</t>
    <phoneticPr fontId="5" type="noConversion"/>
  </si>
  <si>
    <t>면</t>
    <phoneticPr fontId="5" type="noConversion"/>
  </si>
  <si>
    <t>면(좌, 우)</t>
    <phoneticPr fontId="5" type="noConversion"/>
  </si>
  <si>
    <t>면(앞, 뒤)</t>
    <phoneticPr fontId="5" type="noConversion"/>
  </si>
  <si>
    <t>EA(강관비계 수량)×</t>
    <phoneticPr fontId="5" type="noConversion"/>
  </si>
  <si>
    <t>EA(강관비계(기둥) 수량) ×</t>
    <phoneticPr fontId="5" type="noConversion"/>
  </si>
  <si>
    <t>단</t>
    <phoneticPr fontId="5" type="noConversion"/>
  </si>
  <si>
    <t>÷</t>
    <phoneticPr fontId="5" type="noConversion"/>
  </si>
  <si>
    <t>×</t>
    <phoneticPr fontId="5" type="noConversion"/>
  </si>
  <si>
    <t>단 ×</t>
    <phoneticPr fontId="5" type="noConversion"/>
  </si>
  <si>
    <t>(</t>
    <phoneticPr fontId="5" type="noConversion"/>
  </si>
  <si>
    <t>면)+(</t>
    <phoneticPr fontId="5" type="noConversion"/>
  </si>
  <si>
    <t>면)</t>
    <phoneticPr fontId="5" type="noConversion"/>
  </si>
  <si>
    <t>㎡</t>
    <phoneticPr fontId="5" type="noConversion"/>
  </si>
  <si>
    <t>강관비계 설치 및 해체</t>
    <phoneticPr fontId="5" type="noConversion"/>
  </si>
  <si>
    <t>M×</t>
    <phoneticPr fontId="5" type="noConversion"/>
  </si>
  <si>
    <t>m×</t>
    <phoneticPr fontId="5" type="noConversion"/>
  </si>
  <si>
    <t>m×</t>
    <phoneticPr fontId="5" type="noConversion"/>
  </si>
  <si>
    <t>Φ48.6*2,3T*4m</t>
    <phoneticPr fontId="5" type="noConversion"/>
  </si>
  <si>
    <t>㎏</t>
  </si>
  <si>
    <t>T×</t>
    <phoneticPr fontId="5" type="noConversion"/>
  </si>
  <si>
    <t>좌, 우측</t>
  </si>
  <si>
    <t>좌, 우측</t>
    <phoneticPr fontId="5" type="noConversion"/>
  </si>
  <si>
    <t>앞, 뒤측</t>
  </si>
  <si>
    <t>앞, 뒤측</t>
    <phoneticPr fontId="5" type="noConversion"/>
  </si>
  <si>
    <t>계</t>
    <phoneticPr fontId="5" type="noConversion"/>
  </si>
  <si>
    <t>강판절단</t>
  </si>
  <si>
    <t>M</t>
  </si>
  <si>
    <t>M</t>
    <phoneticPr fontId="5" type="noConversion"/>
  </si>
  <si>
    <t>강판절단</t>
    <phoneticPr fontId="5" type="noConversion"/>
  </si>
  <si>
    <t>M</t>
    <phoneticPr fontId="5" type="noConversion"/>
  </si>
  <si>
    <t>면</t>
    <phoneticPr fontId="5" type="noConversion"/>
  </si>
  <si>
    <t>1. 출입구 개방</t>
  </si>
  <si>
    <t>1. 출입구 개방</t>
    <phoneticPr fontId="5" type="noConversion"/>
  </si>
  <si>
    <t>2. 내부 가설비계 설치</t>
  </si>
  <si>
    <t>2. 내부 가설비계 설치</t>
    <phoneticPr fontId="5" type="noConversion"/>
  </si>
  <si>
    <t>백필터 1호기, 4호기</t>
    <phoneticPr fontId="5" type="noConversion"/>
  </si>
  <si>
    <t>백필터 2호기, 3호기</t>
    <phoneticPr fontId="5" type="noConversion"/>
  </si>
  <si>
    <t>백필터 1호기, 4호기</t>
    <phoneticPr fontId="5" type="noConversion"/>
  </si>
  <si>
    <t>백필터 1호기, 4호기</t>
    <phoneticPr fontId="5" type="noConversion"/>
  </si>
  <si>
    <t>백필터 2호기, 3호기</t>
    <phoneticPr fontId="5" type="noConversion"/>
  </si>
  <si>
    <t>소   계</t>
    <phoneticPr fontId="5" type="noConversion"/>
  </si>
  <si>
    <t>표면손질</t>
    <phoneticPr fontId="5" type="noConversion"/>
  </si>
  <si>
    <t>3. 표면손질</t>
  </si>
  <si>
    <t>3. 표면손질</t>
    <phoneticPr fontId="5" type="noConversion"/>
  </si>
  <si>
    <t>백필터 1호기, 4호기</t>
    <phoneticPr fontId="5" type="noConversion"/>
  </si>
  <si>
    <t>백필터 2호기, 3호기</t>
    <phoneticPr fontId="5" type="noConversion"/>
  </si>
  <si>
    <t>6. 출입구 원상복구</t>
    <phoneticPr fontId="5" type="noConversion"/>
  </si>
  <si>
    <t>4. 호이스트 임대</t>
  </si>
  <si>
    <t>m</t>
  </si>
  <si>
    <t>m</t>
    <phoneticPr fontId="5" type="noConversion"/>
  </si>
  <si>
    <t>6. 출입구 원상복구</t>
  </si>
  <si>
    <t>철판용접</t>
    <phoneticPr fontId="5" type="noConversion"/>
  </si>
  <si>
    <t>m×</t>
  </si>
  <si>
    <t>보온재-함석</t>
    <phoneticPr fontId="5" type="noConversion"/>
  </si>
  <si>
    <t>보온재-그라스울</t>
    <phoneticPr fontId="5" type="noConversion"/>
  </si>
  <si>
    <t>설치</t>
    <phoneticPr fontId="5" type="noConversion"/>
  </si>
  <si>
    <t>철거</t>
    <phoneticPr fontId="5" type="noConversion"/>
  </si>
  <si>
    <t>횡향</t>
  </si>
  <si>
    <t>백필터 1호기, 4호기</t>
  </si>
  <si>
    <t>백필터 2호기, 3호기</t>
  </si>
  <si>
    <t>4. 호이스트</t>
    <phoneticPr fontId="5" type="noConversion"/>
  </si>
  <si>
    <t>호이스트 임대</t>
    <phoneticPr fontId="5" type="noConversion"/>
  </si>
  <si>
    <t>출입구 개방</t>
    <phoneticPr fontId="5" type="noConversion"/>
  </si>
  <si>
    <t>호이스트</t>
    <phoneticPr fontId="5" type="noConversion"/>
  </si>
  <si>
    <t>홀가공</t>
    <phoneticPr fontId="5" type="noConversion"/>
  </si>
  <si>
    <t>출입구 원상복구</t>
    <phoneticPr fontId="5" type="noConversion"/>
  </si>
  <si>
    <t>5. 철판 가공</t>
    <phoneticPr fontId="5" type="noConversion"/>
  </si>
  <si>
    <t>열연강판 4.5T, SS400</t>
  </si>
  <si>
    <t>열연강판 4.5T, SS400</t>
    <phoneticPr fontId="5" type="noConversion"/>
  </si>
  <si>
    <t>철판 가공 제작 설치</t>
    <phoneticPr fontId="5" type="noConversion"/>
  </si>
  <si>
    <t>백필터 1호기, 4호기(좌, 우측)</t>
  </si>
  <si>
    <t>백필터 1호기, 4호기(좌, 우측)</t>
    <phoneticPr fontId="5" type="noConversion"/>
  </si>
  <si>
    <t>강판</t>
    <phoneticPr fontId="5" type="noConversion"/>
  </si>
  <si>
    <t>백필터 1호기, 4호기(앞, 뒤측)</t>
  </si>
  <si>
    <t>백필터 1호기, 4호기(앞, 뒤측)</t>
    <phoneticPr fontId="5" type="noConversion"/>
  </si>
  <si>
    <t>백필터 2호기, 3호기(좌, 우측)</t>
  </si>
  <si>
    <t>백필터 2호기, 3호기(좌, 우측)</t>
    <phoneticPr fontId="5" type="noConversion"/>
  </si>
  <si>
    <t>백필터 2호기, 3호기(앞, 뒤측)</t>
  </si>
  <si>
    <t>백필터 2호기, 3호기(앞, 뒤측)</t>
    <phoneticPr fontId="5" type="noConversion"/>
  </si>
  <si>
    <t>5. 철판 가공</t>
  </si>
  <si>
    <t>&lt; 표 1 &gt;</t>
    <phoneticPr fontId="5" type="noConversion"/>
  </si>
  <si>
    <t>&lt; 표 2 &gt;</t>
    <phoneticPr fontId="5" type="noConversion"/>
  </si>
  <si>
    <t>&lt; 표 3 &gt;</t>
    <phoneticPr fontId="5" type="noConversion"/>
  </si>
  <si>
    <t>&lt; 표 21 &gt;</t>
    <phoneticPr fontId="5" type="noConversion"/>
  </si>
  <si>
    <t>05-1. 공사원가계산서(총괄)</t>
    <phoneticPr fontId="6" type="noConversion"/>
  </si>
  <si>
    <t xml:space="preserve">     ① 예정가격 작성요령(행정안전부 예규 제271호, 2023.12.21.)</t>
    <phoneticPr fontId="5" type="noConversion"/>
  </si>
  <si>
    <t>공사명 : 2024년 군포환경관리소 백필터 보수공사</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</si>
</sst>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4" formatCode="0.0000%"/>
    <numFmt numFmtId="225" formatCode="General;\-General\,&quot;&quot;;@"/>
    <numFmt numFmtId="228" formatCode="&quot;단가 &quot;#,##0&quot;일&quot;"/>
    <numFmt numFmtId="229" formatCode="&quot;제&quot;#,##0&quot;호표&quot;"/>
  </numFmts>
  <fonts count="115">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sz val="8"/>
      <name val="맑은 고딕"/>
      <family val="3"/>
      <charset val="129"/>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u/>
      <sz val="22"/>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sz val="11"/>
      <color theme="1"/>
      <name val="굴림체"/>
      <family val="3"/>
      <charset val="129"/>
    </font>
    <font>
      <b/>
      <sz val="11"/>
      <color theme="1"/>
      <name val="굴림체"/>
      <family val="3"/>
      <charset val="129"/>
    </font>
    <font>
      <sz val="14"/>
      <name val="굴림체"/>
      <family val="3"/>
      <charset val="129"/>
    </font>
    <font>
      <sz val="8"/>
      <color indexed="8"/>
      <name val="굴림체"/>
      <family val="3"/>
      <charset val="129"/>
    </font>
    <font>
      <b/>
      <u/>
      <sz val="22"/>
      <color indexed="8"/>
      <name val="굴림체"/>
      <family val="3"/>
      <charset val="129"/>
    </font>
    <font>
      <b/>
      <sz val="10"/>
      <color indexed="8"/>
      <name val="굴림체"/>
      <family val="3"/>
      <charset val="129"/>
    </font>
    <font>
      <b/>
      <sz val="22"/>
      <name val="굴림체"/>
      <family val="3"/>
      <charset val="129"/>
    </font>
    <font>
      <b/>
      <sz val="18"/>
      <name val="굴림체"/>
      <family val="3"/>
      <charset val="129"/>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09">
    <xf numFmtId="0" fontId="0" fillId="0" borderId="0"/>
    <xf numFmtId="208"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4" fontId="7" fillId="0" borderId="0">
      <alignment vertical="center"/>
    </xf>
    <xf numFmtId="4" fontId="7" fillId="0" borderId="0">
      <alignment vertical="center"/>
    </xf>
    <xf numFmtId="209" fontId="7" fillId="0" borderId="0">
      <alignment vertical="center"/>
    </xf>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5"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10"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200"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9"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3" fontId="29" fillId="0" borderId="0">
      <alignment vertical="center"/>
    </xf>
    <xf numFmtId="41" fontId="3" fillId="0" borderId="0" applyFont="0" applyFill="0" applyBorder="0" applyAlignment="0" applyProtection="0"/>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214" fontId="31"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214" fontId="31"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201"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9"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80"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9" fontId="7" fillId="0" borderId="0" applyNumberFormat="0" applyFont="0" applyFill="0" applyBorder="0" applyProtection="0">
      <alignment vertical="center"/>
    </xf>
    <xf numFmtId="183" fontId="4" fillId="23" borderId="0" applyFill="0" applyBorder="0" applyProtection="0">
      <alignment horizontal="right"/>
    </xf>
    <xf numFmtId="38" fontId="23" fillId="0" borderId="0" applyFont="0" applyFill="0" applyBorder="0" applyAlignment="0" applyProtection="0">
      <alignment vertical="center"/>
    </xf>
    <xf numFmtId="21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xf numFmtId="199"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0" fontId="7" fillId="0" borderId="0"/>
    <xf numFmtId="0" fontId="4" fillId="0" borderId="0"/>
    <xf numFmtId="0" fontId="4"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2" fontId="7" fillId="0" borderId="0" applyFont="0" applyFill="0" applyBorder="0" applyAlignment="0" applyProtection="0"/>
    <xf numFmtId="0" fontId="16" fillId="0" borderId="24">
      <protection locked="0"/>
    </xf>
    <xf numFmtId="198" fontId="7" fillId="0" borderId="0">
      <protection locked="0"/>
    </xf>
    <xf numFmtId="202" fontId="7" fillId="0" borderId="0">
      <protection locked="0"/>
    </xf>
    <xf numFmtId="3" fontId="13" fillId="0" borderId="0"/>
    <xf numFmtId="197"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8" fontId="10" fillId="0" borderId="0"/>
    <xf numFmtId="0" fontId="15" fillId="0" borderId="0" applyFont="0" applyFill="0" applyBorder="0" applyAlignment="0" applyProtection="0"/>
    <xf numFmtId="216"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7" fontId="16" fillId="0" borderId="0">
      <protection locked="0"/>
    </xf>
    <xf numFmtId="186" fontId="10" fillId="0" borderId="0"/>
    <xf numFmtId="205"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7"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6"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7" fontId="8" fillId="0" borderId="0">
      <protection locked="0"/>
    </xf>
    <xf numFmtId="207"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9" fontId="15" fillId="0" borderId="0" applyFont="0" applyFill="0" applyBorder="0" applyAlignment="0" applyProtection="0"/>
    <xf numFmtId="181"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5"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8" fontId="7" fillId="0" borderId="0">
      <protection locked="0"/>
    </xf>
    <xf numFmtId="30" fontId="59" fillId="0" borderId="0" applyNumberFormat="0" applyFill="0" applyBorder="0" applyAlignment="0" applyProtection="0">
      <alignment horizontal="left"/>
    </xf>
    <xf numFmtId="211"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7"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9" fontId="17" fillId="0" borderId="0" applyFont="0" applyFill="0" applyBorder="0" applyAlignment="0" applyProtection="0"/>
    <xf numFmtId="190"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xf numFmtId="41" fontId="3" fillId="0" borderId="0" applyFont="0" applyFill="0" applyBorder="0" applyAlignment="0" applyProtection="0">
      <alignment vertical="center"/>
    </xf>
  </cellStyleXfs>
  <cellXfs count="427">
    <xf numFmtId="0" fontId="0" fillId="0" borderId="0" xfId="0"/>
    <xf numFmtId="184" fontId="4" fillId="0" borderId="0" xfId="397" applyNumberFormat="1" applyFont="1" applyAlignment="1">
      <alignment vertical="center"/>
    </xf>
    <xf numFmtId="184" fontId="4" fillId="0" borderId="0" xfId="397" applyNumberFormat="1" applyFont="1" applyBorder="1" applyAlignment="1">
      <alignment vertical="center"/>
    </xf>
    <xf numFmtId="0" fontId="4" fillId="0" borderId="0" xfId="397" applyNumberFormat="1" applyFont="1" applyAlignment="1">
      <alignment vertical="center"/>
    </xf>
    <xf numFmtId="184" fontId="4" fillId="0" borderId="0" xfId="397" applyNumberFormat="1" applyFont="1" applyAlignment="1">
      <alignment horizontal="centerContinuous" vertical="center"/>
    </xf>
    <xf numFmtId="184" fontId="4" fillId="0" borderId="0" xfId="397" applyNumberFormat="1" applyFont="1" applyBorder="1" applyAlignment="1">
      <alignment horizontal="centerContinuous" vertical="center"/>
    </xf>
    <xf numFmtId="0" fontId="4" fillId="0" borderId="0" xfId="397" applyNumberFormat="1" applyFont="1" applyAlignment="1">
      <alignment horizontal="centerContinuous" vertical="center"/>
    </xf>
    <xf numFmtId="184" fontId="85" fillId="0" borderId="0" xfId="397" applyNumberFormat="1" applyFont="1" applyAlignment="1">
      <alignment horizontal="centerContinuous" vertical="center"/>
    </xf>
    <xf numFmtId="38" fontId="4" fillId="0" borderId="0" xfId="397" applyNumberFormat="1" applyFont="1" applyAlignment="1" applyProtection="1">
      <alignment horizontal="left" vertical="center"/>
    </xf>
    <xf numFmtId="0" fontId="4" fillId="0" borderId="0" xfId="397" applyNumberFormat="1" applyFont="1" applyAlignment="1" applyProtection="1">
      <alignment horizontal="right" vertical="center"/>
    </xf>
    <xf numFmtId="0" fontId="4" fillId="0" borderId="0" xfId="393" applyNumberFormat="1" applyFont="1" applyAlignment="1">
      <alignment vertical="center"/>
    </xf>
    <xf numFmtId="0" fontId="4" fillId="0" borderId="0" xfId="397" applyNumberFormat="1" applyFont="1" applyAlignment="1">
      <alignment horizontal="right" vertical="center"/>
    </xf>
    <xf numFmtId="184" fontId="86" fillId="0" borderId="22" xfId="397" applyNumberFormat="1" applyFont="1" applyFill="1" applyBorder="1" applyAlignment="1" applyProtection="1">
      <alignment horizontal="centerContinuous" vertical="center"/>
    </xf>
    <xf numFmtId="184" fontId="86" fillId="0" borderId="44" xfId="397" applyNumberFormat="1" applyFont="1" applyFill="1" applyBorder="1" applyAlignment="1">
      <alignment horizontal="centerContinuous" vertical="center"/>
    </xf>
    <xf numFmtId="184" fontId="86" fillId="0" borderId="45" xfId="397" applyNumberFormat="1" applyFont="1" applyFill="1" applyBorder="1" applyAlignment="1">
      <alignment horizontal="centerContinuous" vertical="center"/>
    </xf>
    <xf numFmtId="184" fontId="86" fillId="0" borderId="22" xfId="397" applyNumberFormat="1" applyFont="1" applyFill="1" applyBorder="1" applyAlignment="1" applyProtection="1">
      <alignment horizontal="center" vertical="center"/>
    </xf>
    <xf numFmtId="184" fontId="86" fillId="0" borderId="7" xfId="397" applyNumberFormat="1" applyFont="1" applyFill="1" applyBorder="1" applyAlignment="1" applyProtection="1">
      <alignment horizontal="center" vertical="center" wrapText="1"/>
    </xf>
    <xf numFmtId="0" fontId="86" fillId="0" borderId="45" xfId="397" applyNumberFormat="1" applyFont="1" applyFill="1" applyBorder="1" applyAlignment="1" applyProtection="1">
      <alignment horizontal="centerContinuous" vertical="center"/>
    </xf>
    <xf numFmtId="0" fontId="86" fillId="0" borderId="45" xfId="397" applyNumberFormat="1" applyFont="1" applyFill="1" applyBorder="1" applyAlignment="1">
      <alignment horizontal="centerContinuous" vertical="center"/>
    </xf>
    <xf numFmtId="0" fontId="86" fillId="0" borderId="47" xfId="397" applyNumberFormat="1" applyFont="1" applyFill="1" applyBorder="1" applyAlignment="1">
      <alignment horizontal="centerContinuous" vertical="center"/>
    </xf>
    <xf numFmtId="184" fontId="4" fillId="0" borderId="55" xfId="397" applyNumberFormat="1" applyFont="1" applyBorder="1" applyAlignment="1" applyProtection="1">
      <alignment horizontal="centerContinuous" vertical="center"/>
    </xf>
    <xf numFmtId="184" fontId="4" fillId="0" borderId="37" xfId="397" applyNumberFormat="1" applyFont="1" applyBorder="1" applyAlignment="1">
      <alignment horizontal="centerContinuous" vertical="center"/>
    </xf>
    <xf numFmtId="176" fontId="4" fillId="0" borderId="33" xfId="397" applyNumberFormat="1" applyFont="1" applyBorder="1" applyAlignment="1" applyProtection="1">
      <alignment vertical="center"/>
    </xf>
    <xf numFmtId="204" fontId="4" fillId="0" borderId="33" xfId="217" applyNumberFormat="1" applyFont="1" applyBorder="1" applyAlignment="1" applyProtection="1">
      <alignment vertical="center"/>
    </xf>
    <xf numFmtId="0" fontId="4" fillId="0" borderId="37" xfId="397" applyNumberFormat="1" applyFont="1" applyBorder="1" applyAlignment="1">
      <alignment vertical="center"/>
    </xf>
    <xf numFmtId="0" fontId="4" fillId="0" borderId="38" xfId="397" applyNumberFormat="1" applyFont="1" applyBorder="1" applyAlignment="1">
      <alignment vertical="center"/>
    </xf>
    <xf numFmtId="184" fontId="4" fillId="0" borderId="56" xfId="397" applyNumberFormat="1" applyFont="1" applyBorder="1" applyAlignment="1" applyProtection="1">
      <alignment horizontal="centerContinuous" vertical="center"/>
    </xf>
    <xf numFmtId="184" fontId="4" fillId="0" borderId="39" xfId="397" applyNumberFormat="1" applyFont="1" applyBorder="1" applyAlignment="1">
      <alignment horizontal="centerContinuous" vertical="center"/>
    </xf>
    <xf numFmtId="176" fontId="4" fillId="0" borderId="35" xfId="397" applyNumberFormat="1" applyFont="1" applyBorder="1" applyAlignment="1" applyProtection="1">
      <alignment vertical="center"/>
    </xf>
    <xf numFmtId="204" fontId="4" fillId="0" borderId="35" xfId="217" applyNumberFormat="1" applyFont="1" applyBorder="1" applyAlignment="1" applyProtection="1">
      <alignment vertical="center"/>
    </xf>
    <xf numFmtId="0" fontId="4" fillId="0" borderId="39" xfId="397" applyNumberFormat="1" applyFont="1" applyBorder="1" applyAlignment="1">
      <alignment vertical="center"/>
    </xf>
    <xf numFmtId="0" fontId="4" fillId="0" borderId="40" xfId="397" applyNumberFormat="1" applyFont="1" applyBorder="1" applyAlignment="1">
      <alignment vertical="center"/>
    </xf>
    <xf numFmtId="219" fontId="4" fillId="0" borderId="46" xfId="397" applyNumberFormat="1" applyFont="1" applyBorder="1" applyAlignment="1" applyProtection="1">
      <alignment horizontal="centerContinuous" vertical="center"/>
    </xf>
    <xf numFmtId="219" fontId="4" fillId="0" borderId="41" xfId="397" applyNumberFormat="1" applyFont="1" applyBorder="1" applyAlignment="1">
      <alignment horizontal="centerContinuous" vertical="center"/>
    </xf>
    <xf numFmtId="176" fontId="4" fillId="0" borderId="36" xfId="397" applyNumberFormat="1" applyFont="1" applyBorder="1" applyAlignment="1" applyProtection="1">
      <alignment vertical="center"/>
    </xf>
    <xf numFmtId="204" fontId="4" fillId="0" borderId="36" xfId="217" applyNumberFormat="1" applyFont="1" applyBorder="1" applyAlignment="1" applyProtection="1">
      <alignment vertical="center"/>
    </xf>
    <xf numFmtId="0" fontId="4" fillId="0" borderId="41" xfId="397" applyNumberFormat="1" applyFont="1" applyBorder="1" applyAlignment="1">
      <alignment vertical="center"/>
    </xf>
    <xf numFmtId="0" fontId="4" fillId="0" borderId="42" xfId="397" applyNumberFormat="1" applyFont="1" applyBorder="1" applyAlignment="1">
      <alignment vertical="center"/>
    </xf>
    <xf numFmtId="184" fontId="4" fillId="0" borderId="27" xfId="397" applyNumberFormat="1" applyFont="1" applyBorder="1" applyAlignment="1" applyProtection="1">
      <alignment vertical="center"/>
    </xf>
    <xf numFmtId="184" fontId="4" fillId="0" borderId="45" xfId="397" applyNumberFormat="1" applyFont="1" applyBorder="1" applyAlignment="1">
      <alignment horizontal="centerContinuous" vertical="center"/>
    </xf>
    <xf numFmtId="176" fontId="4" fillId="0" borderId="22" xfId="397" applyNumberFormat="1" applyFont="1" applyBorder="1" applyAlignment="1" applyProtection="1">
      <alignment vertical="center"/>
    </xf>
    <xf numFmtId="4" fontId="4" fillId="0" borderId="7" xfId="217" applyNumberFormat="1" applyFont="1" applyBorder="1" applyAlignment="1" applyProtection="1">
      <alignment vertical="center"/>
    </xf>
    <xf numFmtId="0" fontId="4" fillId="0" borderId="45" xfId="397" applyNumberFormat="1" applyFont="1" applyBorder="1" applyAlignment="1">
      <alignment vertical="center"/>
    </xf>
    <xf numFmtId="0" fontId="4" fillId="0" borderId="47" xfId="397" applyNumberFormat="1" applyFont="1" applyBorder="1" applyAlignment="1">
      <alignment vertical="center"/>
    </xf>
    <xf numFmtId="184" fontId="4" fillId="0" borderId="46" xfId="397" applyNumberFormat="1" applyFont="1" applyBorder="1" applyAlignment="1" applyProtection="1">
      <alignment horizontal="centerContinuous" vertical="center"/>
    </xf>
    <xf numFmtId="184" fontId="4" fillId="0" borderId="41" xfId="397" applyNumberFormat="1" applyFont="1" applyBorder="1" applyAlignment="1">
      <alignment horizontal="centerContinuous" vertical="center"/>
    </xf>
    <xf numFmtId="184" fontId="4" fillId="0" borderId="27" xfId="397" applyNumberFormat="1" applyFont="1" applyBorder="1" applyAlignment="1" applyProtection="1">
      <alignment horizontal="centerContinuous" vertical="center"/>
    </xf>
    <xf numFmtId="184" fontId="4" fillId="0" borderId="44" xfId="397" applyNumberFormat="1" applyFont="1" applyBorder="1" applyAlignment="1" applyProtection="1">
      <alignment horizontal="centerContinuous" vertical="center"/>
    </xf>
    <xf numFmtId="176" fontId="4" fillId="0" borderId="7" xfId="397" applyNumberFormat="1" applyFont="1" applyBorder="1" applyAlignment="1" applyProtection="1">
      <alignment vertical="center"/>
    </xf>
    <xf numFmtId="0" fontId="4" fillId="0" borderId="27" xfId="397" applyNumberFormat="1" applyFont="1" applyBorder="1" applyAlignment="1" applyProtection="1">
      <alignment horizontal="fill" vertical="center"/>
    </xf>
    <xf numFmtId="0" fontId="4" fillId="0" borderId="44" xfId="397" applyNumberFormat="1" applyFont="1" applyBorder="1" applyAlignment="1" applyProtection="1">
      <alignment horizontal="fill" vertical="center"/>
    </xf>
    <xf numFmtId="10" fontId="4" fillId="0" borderId="35" xfId="390" applyNumberFormat="1" applyFont="1" applyFill="1" applyBorder="1" applyAlignment="1" applyProtection="1">
      <alignment horizontal="centerContinuous" vertical="center"/>
    </xf>
    <xf numFmtId="184" fontId="4" fillId="0" borderId="40" xfId="397" applyNumberFormat="1" applyFont="1" applyBorder="1" applyAlignment="1">
      <alignment horizontal="centerContinuous" vertical="center"/>
    </xf>
    <xf numFmtId="10" fontId="4" fillId="0" borderId="35" xfId="390" applyNumberFormat="1" applyFont="1" applyFill="1" applyBorder="1" applyAlignment="1" applyProtection="1">
      <alignment horizontal="centerContinuous" vertical="center" shrinkToFit="1"/>
    </xf>
    <xf numFmtId="184" fontId="4" fillId="0" borderId="39" xfId="397" applyNumberFormat="1" applyFont="1" applyBorder="1" applyAlignment="1">
      <alignment horizontal="centerContinuous" vertical="center" shrinkToFit="1"/>
    </xf>
    <xf numFmtId="184" fontId="4" fillId="0" borderId="40" xfId="397" applyNumberFormat="1" applyFont="1" applyBorder="1" applyAlignment="1">
      <alignment horizontal="centerContinuous" vertical="center" shrinkToFit="1"/>
    </xf>
    <xf numFmtId="10" fontId="4" fillId="0" borderId="36" xfId="390" applyNumberFormat="1" applyFont="1" applyBorder="1" applyAlignment="1" applyProtection="1">
      <alignment horizontal="centerContinuous" vertical="center"/>
    </xf>
    <xf numFmtId="184" fontId="4" fillId="0" borderId="42" xfId="397" applyNumberFormat="1" applyFont="1" applyBorder="1" applyAlignment="1">
      <alignment horizontal="centerContinuous" vertical="center"/>
    </xf>
    <xf numFmtId="184" fontId="4" fillId="0" borderId="27" xfId="397" applyNumberFormat="1" applyFont="1" applyBorder="1" applyAlignment="1">
      <alignment horizontal="centerContinuous" vertical="center"/>
    </xf>
    <xf numFmtId="184" fontId="4" fillId="0" borderId="44" xfId="397" applyNumberFormat="1" applyFont="1" applyBorder="1" applyAlignment="1">
      <alignment horizontal="centerContinuous" vertical="center"/>
    </xf>
    <xf numFmtId="0" fontId="4" fillId="0" borderId="27" xfId="397" applyNumberFormat="1" applyFont="1" applyBorder="1" applyAlignment="1">
      <alignment vertical="center"/>
    </xf>
    <xf numFmtId="0" fontId="4" fillId="0" borderId="44" xfId="397" applyNumberFormat="1" applyFont="1" applyBorder="1" applyAlignment="1">
      <alignment vertical="center"/>
    </xf>
    <xf numFmtId="184" fontId="4" fillId="0" borderId="2" xfId="397" applyNumberFormat="1" applyFont="1" applyBorder="1" applyAlignment="1" applyProtection="1">
      <alignment horizontal="left" vertical="center"/>
    </xf>
    <xf numFmtId="184" fontId="4" fillId="0" borderId="27" xfId="397" applyNumberFormat="1" applyFont="1" applyBorder="1" applyAlignment="1">
      <alignment vertical="center"/>
    </xf>
    <xf numFmtId="184" fontId="4" fillId="0" borderId="27" xfId="397" applyNumberFormat="1" applyFont="1" applyBorder="1" applyAlignment="1" applyProtection="1">
      <alignment horizontal="left" vertical="center"/>
    </xf>
    <xf numFmtId="0" fontId="4" fillId="0" borderId="27" xfId="397" applyNumberFormat="1" applyFont="1" applyBorder="1" applyAlignment="1" applyProtection="1">
      <alignment horizontal="left" vertical="center"/>
    </xf>
    <xf numFmtId="184" fontId="4" fillId="0" borderId="7" xfId="397" applyNumberFormat="1" applyFont="1" applyBorder="1" applyAlignment="1" applyProtection="1">
      <alignment horizontal="left" vertical="center"/>
    </xf>
    <xf numFmtId="184" fontId="4" fillId="0" borderId="44" xfId="397" applyNumberFormat="1" applyFont="1" applyBorder="1" applyAlignment="1">
      <alignment vertical="center"/>
    </xf>
    <xf numFmtId="41" fontId="4" fillId="0" borderId="27" xfId="237" applyFont="1" applyBorder="1" applyAlignment="1" applyProtection="1">
      <alignment vertical="center"/>
    </xf>
    <xf numFmtId="0" fontId="4" fillId="0" borderId="27" xfId="238" applyNumberFormat="1" applyFont="1" applyBorder="1" applyAlignment="1" applyProtection="1">
      <alignment horizontal="center" vertical="center"/>
    </xf>
    <xf numFmtId="0" fontId="4" fillId="0" borderId="27" xfId="397" applyNumberFormat="1" applyFont="1" applyBorder="1" applyAlignment="1" applyProtection="1">
      <alignment horizontal="center" vertical="center"/>
    </xf>
    <xf numFmtId="0" fontId="4" fillId="0" borderId="44" xfId="397" applyNumberFormat="1" applyFont="1" applyBorder="1" applyAlignment="1" applyProtection="1">
      <alignment horizontal="left" vertical="center"/>
    </xf>
    <xf numFmtId="219" fontId="4" fillId="0" borderId="2" xfId="397" applyNumberFormat="1" applyFont="1" applyBorder="1" applyAlignment="1" applyProtection="1">
      <alignment horizontal="left" vertical="center"/>
    </xf>
    <xf numFmtId="219" fontId="4" fillId="0" borderId="27" xfId="397" applyNumberFormat="1" applyFont="1" applyBorder="1" applyAlignment="1">
      <alignment vertical="center"/>
    </xf>
    <xf numFmtId="219" fontId="4" fillId="0" borderId="44" xfId="397" applyNumberFormat="1" applyFont="1" applyBorder="1" applyAlignment="1">
      <alignment vertical="center"/>
    </xf>
    <xf numFmtId="219" fontId="4" fillId="0" borderId="7" xfId="237" applyNumberFormat="1" applyFont="1" applyBorder="1" applyAlignment="1" applyProtection="1">
      <alignment vertical="center"/>
    </xf>
    <xf numFmtId="219" fontId="4" fillId="0" borderId="7" xfId="397" applyNumberFormat="1" applyFont="1" applyBorder="1" applyAlignment="1" applyProtection="1">
      <alignment horizontal="left" vertical="center"/>
    </xf>
    <xf numFmtId="219" fontId="4" fillId="0" borderId="27" xfId="397" applyNumberFormat="1" applyFont="1" applyBorder="1" applyAlignment="1" applyProtection="1">
      <alignment horizontal="left" vertical="center"/>
    </xf>
    <xf numFmtId="204" fontId="4" fillId="0" borderId="7" xfId="217" applyNumberFormat="1" applyFont="1" applyBorder="1" applyAlignment="1" applyProtection="1">
      <alignment vertical="center"/>
    </xf>
    <xf numFmtId="219" fontId="86" fillId="0" borderId="7" xfId="237" applyNumberFormat="1" applyFont="1" applyBorder="1" applyAlignment="1" applyProtection="1">
      <alignment vertical="center"/>
    </xf>
    <xf numFmtId="204" fontId="86" fillId="0" borderId="7" xfId="217" applyNumberFormat="1" applyFont="1" applyBorder="1" applyAlignment="1" applyProtection="1">
      <alignment vertical="center"/>
    </xf>
    <xf numFmtId="219" fontId="4" fillId="0" borderId="45" xfId="397" applyNumberFormat="1" applyFont="1" applyBorder="1" applyAlignment="1" applyProtection="1">
      <alignment horizontal="left" vertical="center"/>
    </xf>
    <xf numFmtId="219" fontId="4" fillId="0" borderId="45" xfId="397" applyNumberFormat="1" applyFont="1" applyBorder="1" applyAlignment="1">
      <alignment vertical="center"/>
    </xf>
    <xf numFmtId="219" fontId="86" fillId="0" borderId="45" xfId="237" applyNumberFormat="1" applyFont="1" applyBorder="1" applyAlignment="1" applyProtection="1">
      <alignment vertical="center"/>
    </xf>
    <xf numFmtId="204" fontId="86" fillId="0" borderId="45" xfId="217" applyNumberFormat="1" applyFont="1" applyBorder="1" applyAlignment="1" applyProtection="1">
      <alignment vertical="center"/>
    </xf>
    <xf numFmtId="0" fontId="4" fillId="0" borderId="45" xfId="397" applyNumberFormat="1" applyFont="1" applyBorder="1" applyAlignment="1" applyProtection="1">
      <alignment horizontal="left" vertical="center"/>
    </xf>
    <xf numFmtId="0" fontId="4" fillId="0" borderId="0" xfId="397" applyNumberFormat="1" applyFont="1" applyBorder="1" applyAlignment="1">
      <alignment vertical="center"/>
    </xf>
    <xf numFmtId="219" fontId="4" fillId="0" borderId="0" xfId="397" applyNumberFormat="1" applyFont="1" applyBorder="1" applyAlignment="1" applyProtection="1">
      <alignment horizontal="left" vertical="center"/>
    </xf>
    <xf numFmtId="219" fontId="4" fillId="0" borderId="0" xfId="397" applyNumberFormat="1" applyFont="1" applyBorder="1" applyAlignment="1">
      <alignment vertical="center"/>
    </xf>
    <xf numFmtId="219" fontId="86" fillId="0" borderId="0" xfId="237" applyNumberFormat="1" applyFont="1" applyBorder="1" applyAlignment="1" applyProtection="1">
      <alignment vertical="center"/>
    </xf>
    <xf numFmtId="0" fontId="4" fillId="0" borderId="0" xfId="397" applyNumberFormat="1" applyFont="1" applyBorder="1" applyAlignment="1" applyProtection="1">
      <alignment horizontal="left" vertical="center"/>
    </xf>
    <xf numFmtId="184" fontId="4" fillId="0" borderId="0" xfId="397" applyNumberFormat="1" applyFont="1" applyAlignment="1">
      <alignment horizontal="right" vertical="center"/>
    </xf>
    <xf numFmtId="10" fontId="4" fillId="0" borderId="0" xfId="217" applyNumberFormat="1" applyFont="1" applyBorder="1" applyAlignment="1">
      <alignment vertical="center"/>
    </xf>
    <xf numFmtId="3" fontId="87" fillId="0" borderId="0" xfId="388" applyNumberFormat="1" applyFont="1" applyAlignment="1">
      <alignment vertical="center"/>
    </xf>
    <xf numFmtId="37" fontId="85" fillId="0" borderId="0" xfId="392" applyFont="1" applyAlignment="1">
      <alignment horizontal="centerContinuous" vertical="center"/>
    </xf>
    <xf numFmtId="37" fontId="8" fillId="0" borderId="0" xfId="392" applyFont="1" applyBorder="1" applyAlignment="1">
      <alignment vertical="center"/>
    </xf>
    <xf numFmtId="37" fontId="8" fillId="0" borderId="0" xfId="392" applyFont="1" applyAlignment="1">
      <alignment vertical="center"/>
    </xf>
    <xf numFmtId="37" fontId="84" fillId="0" borderId="0" xfId="392" applyFont="1" applyAlignment="1" applyProtection="1">
      <alignment horizontal="centerContinuous" vertical="center"/>
    </xf>
    <xf numFmtId="37" fontId="4" fillId="0" borderId="0" xfId="392" applyFont="1" applyAlignment="1">
      <alignment vertical="center"/>
    </xf>
    <xf numFmtId="37" fontId="85" fillId="0" borderId="0" xfId="392" applyFont="1" applyAlignment="1" applyProtection="1">
      <alignment horizontal="centerContinuous" vertical="center"/>
    </xf>
    <xf numFmtId="37" fontId="4" fillId="0" borderId="0" xfId="392" applyFont="1" applyAlignment="1">
      <alignment horizontal="right" vertical="center"/>
    </xf>
    <xf numFmtId="37" fontId="4" fillId="0" borderId="0" xfId="392" applyFont="1" applyBorder="1" applyAlignment="1">
      <alignment vertical="center"/>
    </xf>
    <xf numFmtId="0" fontId="86" fillId="29" borderId="62" xfId="396" applyFont="1" applyFill="1" applyBorder="1" applyAlignment="1">
      <alignment horizontal="center" vertical="center" shrinkToFit="1"/>
    </xf>
    <xf numFmtId="0" fontId="86" fillId="29" borderId="63" xfId="396" applyFont="1" applyFill="1" applyBorder="1" applyAlignment="1">
      <alignment horizontal="center" vertical="center" wrapText="1"/>
    </xf>
    <xf numFmtId="37" fontId="86" fillId="29" borderId="64" xfId="392" applyFont="1" applyFill="1" applyBorder="1" applyAlignment="1">
      <alignment horizontal="center" vertical="center"/>
    </xf>
    <xf numFmtId="37" fontId="86" fillId="0" borderId="0" xfId="392" applyFont="1" applyBorder="1" applyAlignment="1">
      <alignment vertical="center"/>
    </xf>
    <xf numFmtId="0" fontId="86" fillId="30" borderId="7" xfId="396" applyFont="1" applyFill="1" applyBorder="1" applyAlignment="1">
      <alignment horizontal="center" vertical="center" wrapText="1"/>
    </xf>
    <xf numFmtId="37" fontId="86" fillId="0" borderId="0" xfId="392" applyFont="1" applyAlignment="1">
      <alignment vertical="center"/>
    </xf>
    <xf numFmtId="49" fontId="86" fillId="0" borderId="65" xfId="396" applyNumberFormat="1" applyFont="1" applyBorder="1" applyAlignment="1">
      <alignment vertical="center" shrinkToFit="1"/>
    </xf>
    <xf numFmtId="221" fontId="4" fillId="0" borderId="22" xfId="237" applyNumberFormat="1" applyFont="1" applyBorder="1" applyAlignment="1">
      <alignment horizontal="right" vertical="center"/>
    </xf>
    <xf numFmtId="0" fontId="4" fillId="0" borderId="22" xfId="396" applyFont="1" applyBorder="1" applyAlignment="1">
      <alignment horizontal="center" vertical="center"/>
    </xf>
    <xf numFmtId="41" fontId="4" fillId="0" borderId="22" xfId="237" applyFont="1" applyBorder="1" applyAlignment="1">
      <alignment horizontal="center" vertical="center"/>
    </xf>
    <xf numFmtId="0" fontId="4" fillId="0" borderId="66" xfId="396" applyFont="1" applyBorder="1" applyAlignment="1">
      <alignment horizontal="center" vertical="center"/>
    </xf>
    <xf numFmtId="49" fontId="4" fillId="0" borderId="53" xfId="396" applyNumberFormat="1" applyFont="1" applyBorder="1" applyAlignment="1">
      <alignment vertical="center" shrinkToFit="1"/>
    </xf>
    <xf numFmtId="221" fontId="4" fillId="0" borderId="34" xfId="237" applyNumberFormat="1" applyFont="1" applyBorder="1" applyAlignment="1">
      <alignment horizontal="right" vertical="center"/>
    </xf>
    <xf numFmtId="0" fontId="4" fillId="0" borderId="34" xfId="396" applyFont="1" applyBorder="1" applyAlignment="1">
      <alignment horizontal="center" vertical="center"/>
    </xf>
    <xf numFmtId="41" fontId="4" fillId="0" borderId="34" xfId="237" applyFont="1" applyBorder="1" applyAlignment="1">
      <alignment horizontal="center" vertical="center"/>
    </xf>
    <xf numFmtId="0" fontId="4" fillId="0" borderId="67" xfId="396" applyFont="1" applyBorder="1" applyAlignment="1">
      <alignment horizontal="center" vertical="center"/>
    </xf>
    <xf numFmtId="49" fontId="4" fillId="0" borderId="53" xfId="396" applyNumberFormat="1" applyFont="1" applyBorder="1" applyAlignment="1">
      <alignment vertical="center"/>
    </xf>
    <xf numFmtId="221" fontId="4" fillId="0" borderId="34" xfId="237" applyNumberFormat="1" applyFont="1" applyBorder="1" applyAlignment="1">
      <alignment horizontal="right" vertical="center" shrinkToFit="1"/>
    </xf>
    <xf numFmtId="0" fontId="4" fillId="0" borderId="34" xfId="396" applyFont="1" applyBorder="1" applyAlignment="1">
      <alignment vertical="center" shrinkToFit="1"/>
    </xf>
    <xf numFmtId="220" fontId="86" fillId="0" borderId="53" xfId="396" applyNumberFormat="1" applyFont="1" applyBorder="1" applyAlignment="1">
      <alignment vertical="center" shrinkToFit="1"/>
    </xf>
    <xf numFmtId="0" fontId="4" fillId="0" borderId="34" xfId="396" applyFont="1" applyBorder="1" applyAlignment="1">
      <alignment vertical="center"/>
    </xf>
    <xf numFmtId="41" fontId="4" fillId="0" borderId="34" xfId="237" applyFont="1" applyBorder="1" applyAlignment="1">
      <alignment vertical="center"/>
    </xf>
    <xf numFmtId="0" fontId="4" fillId="0" borderId="67" xfId="396" applyFont="1" applyBorder="1" applyAlignment="1">
      <alignment vertical="center"/>
    </xf>
    <xf numFmtId="220" fontId="88" fillId="0" borderId="53" xfId="396" applyNumberFormat="1" applyFont="1" applyFill="1" applyBorder="1" applyAlignment="1">
      <alignment vertical="center" shrinkToFit="1"/>
    </xf>
    <xf numFmtId="220" fontId="4" fillId="0" borderId="53" xfId="396" applyNumberFormat="1" applyFont="1" applyBorder="1" applyAlignment="1">
      <alignment vertical="center" shrinkToFit="1"/>
    </xf>
    <xf numFmtId="220" fontId="4" fillId="0" borderId="53" xfId="396" applyNumberFormat="1" applyFont="1" applyFill="1" applyBorder="1" applyAlignment="1">
      <alignment vertical="center" shrinkToFit="1"/>
    </xf>
    <xf numFmtId="221" fontId="4" fillId="0" borderId="34" xfId="237" applyNumberFormat="1" applyFont="1" applyFill="1" applyBorder="1" applyAlignment="1">
      <alignment horizontal="right" vertical="center"/>
    </xf>
    <xf numFmtId="0" fontId="4" fillId="0" borderId="34" xfId="396" applyFont="1" applyFill="1" applyBorder="1" applyAlignment="1">
      <alignment horizontal="center" vertical="center"/>
    </xf>
    <xf numFmtId="41" fontId="4" fillId="0" borderId="34" xfId="237" applyFont="1" applyFill="1" applyBorder="1" applyAlignment="1">
      <alignment horizontal="center" vertical="center"/>
    </xf>
    <xf numFmtId="0" fontId="4" fillId="0" borderId="67" xfId="396" applyFont="1" applyFill="1" applyBorder="1" applyAlignment="1">
      <alignment horizontal="center" vertical="center"/>
    </xf>
    <xf numFmtId="220" fontId="89" fillId="0" borderId="53" xfId="396" applyNumberFormat="1" applyFont="1" applyFill="1" applyBorder="1" applyAlignment="1">
      <alignment vertical="center" shrinkToFit="1"/>
    </xf>
    <xf numFmtId="220" fontId="4" fillId="0" borderId="68" xfId="396" applyNumberFormat="1" applyFont="1" applyBorder="1" applyAlignment="1">
      <alignment vertical="center" shrinkToFit="1"/>
    </xf>
    <xf numFmtId="221" fontId="4" fillId="0" borderId="21" xfId="237" applyNumberFormat="1" applyFont="1" applyBorder="1" applyAlignment="1">
      <alignment horizontal="right" vertical="center"/>
    </xf>
    <xf numFmtId="0" fontId="4" fillId="0" borderId="21" xfId="396" applyFont="1" applyBorder="1" applyAlignment="1">
      <alignment horizontal="center" vertical="center"/>
    </xf>
    <xf numFmtId="41" fontId="4" fillId="0" borderId="21" xfId="237" applyFont="1" applyBorder="1" applyAlignment="1">
      <alignment horizontal="center" vertical="center"/>
    </xf>
    <xf numFmtId="0" fontId="4" fillId="0" borderId="69" xfId="396" applyFont="1" applyBorder="1" applyAlignment="1">
      <alignment horizontal="center" vertical="center"/>
    </xf>
    <xf numFmtId="220" fontId="4" fillId="0" borderId="65" xfId="396" applyNumberFormat="1" applyFont="1" applyBorder="1" applyAlignment="1">
      <alignment vertical="center" shrinkToFit="1"/>
    </xf>
    <xf numFmtId="220" fontId="86" fillId="0" borderId="65" xfId="396" applyNumberFormat="1" applyFont="1" applyBorder="1" applyAlignment="1">
      <alignment vertical="center" shrinkToFit="1"/>
    </xf>
    <xf numFmtId="49" fontId="86" fillId="0" borderId="53" xfId="396" applyNumberFormat="1" applyFont="1" applyBorder="1" applyAlignment="1">
      <alignment vertical="center" shrinkToFit="1"/>
    </xf>
    <xf numFmtId="49" fontId="4" fillId="0" borderId="68" xfId="396" applyNumberFormat="1" applyFont="1" applyBorder="1" applyAlignment="1">
      <alignment vertical="center" shrinkToFit="1"/>
    </xf>
    <xf numFmtId="221" fontId="86" fillId="0" borderId="22" xfId="237" applyNumberFormat="1" applyFont="1" applyBorder="1" applyAlignment="1">
      <alignment horizontal="right" vertical="center"/>
    </xf>
    <xf numFmtId="0" fontId="86" fillId="0" borderId="22" xfId="396" applyFont="1" applyBorder="1" applyAlignment="1">
      <alignment vertical="center"/>
    </xf>
    <xf numFmtId="41" fontId="86" fillId="0" borderId="22" xfId="237" applyFont="1" applyBorder="1" applyAlignment="1">
      <alignment vertical="center"/>
    </xf>
    <xf numFmtId="0" fontId="86" fillId="0" borderId="66" xfId="396" applyFont="1" applyBorder="1" applyAlignment="1">
      <alignment vertical="center"/>
    </xf>
    <xf numFmtId="49" fontId="4" fillId="0" borderId="51" xfId="396" applyNumberFormat="1" applyFont="1" applyBorder="1" applyAlignment="1">
      <alignment vertical="center" shrinkToFit="1"/>
    </xf>
    <xf numFmtId="221" fontId="4" fillId="0" borderId="70" xfId="237" applyNumberFormat="1" applyFont="1" applyBorder="1" applyAlignment="1">
      <alignment horizontal="right" vertical="center"/>
    </xf>
    <xf numFmtId="0" fontId="4" fillId="0" borderId="70" xfId="396" applyFont="1" applyBorder="1" applyAlignment="1">
      <alignment horizontal="center" vertical="center"/>
    </xf>
    <xf numFmtId="41" fontId="4" fillId="0" borderId="70" xfId="237" applyFont="1" applyBorder="1" applyAlignment="1">
      <alignment horizontal="center" vertical="center"/>
    </xf>
    <xf numFmtId="0" fontId="4" fillId="0" borderId="71" xfId="396"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37" fontId="4" fillId="0" borderId="0" xfId="392" applyFont="1" applyBorder="1" applyAlignment="1">
      <alignment horizontal="left" vertical="center"/>
    </xf>
    <xf numFmtId="37" fontId="90" fillId="29" borderId="48" xfId="392" applyFont="1" applyFill="1" applyBorder="1" applyAlignment="1">
      <alignment vertical="center"/>
    </xf>
    <xf numFmtId="0" fontId="90" fillId="29" borderId="49" xfId="0" applyFont="1" applyFill="1" applyBorder="1" applyAlignment="1">
      <alignment horizontal="left" vertical="center" wrapText="1"/>
    </xf>
    <xf numFmtId="0" fontId="90" fillId="29" borderId="50" xfId="0" applyFont="1" applyFill="1" applyBorder="1" applyAlignment="1">
      <alignment horizontal="left" vertical="center" wrapText="1"/>
    </xf>
    <xf numFmtId="37" fontId="90" fillId="29" borderId="53" xfId="392" applyFont="1" applyFill="1" applyBorder="1" applyAlignment="1">
      <alignment vertical="center"/>
    </xf>
    <xf numFmtId="0" fontId="90" fillId="29" borderId="0" xfId="0" applyFont="1" applyFill="1" applyBorder="1" applyAlignment="1">
      <alignment horizontal="left" vertical="center" wrapText="1"/>
    </xf>
    <xf numFmtId="0" fontId="90" fillId="29" borderId="54" xfId="0" applyFont="1" applyFill="1" applyBorder="1" applyAlignment="1">
      <alignment horizontal="left" vertical="center" wrapText="1"/>
    </xf>
    <xf numFmtId="37" fontId="90" fillId="29" borderId="51" xfId="392" applyFont="1" applyFill="1" applyBorder="1" applyAlignment="1">
      <alignment vertical="center"/>
    </xf>
    <xf numFmtId="0" fontId="90" fillId="29" borderId="29" xfId="0" applyFont="1" applyFill="1" applyBorder="1" applyAlignment="1">
      <alignment horizontal="left" vertical="center" wrapText="1"/>
    </xf>
    <xf numFmtId="0" fontId="90" fillId="29" borderId="52" xfId="0" applyFont="1" applyFill="1" applyBorder="1" applyAlignment="1">
      <alignment horizontal="left" vertical="center" wrapText="1"/>
    </xf>
    <xf numFmtId="37" fontId="4" fillId="0" borderId="0" xfId="392" applyFont="1" applyAlignment="1">
      <alignment horizontal="left" vertical="center"/>
    </xf>
    <xf numFmtId="37" fontId="4" fillId="29" borderId="48" xfId="392" applyFont="1" applyFill="1" applyBorder="1" applyAlignment="1">
      <alignment horizontal="left" vertical="center"/>
    </xf>
    <xf numFmtId="37" fontId="4" fillId="29" borderId="49" xfId="392" applyFont="1" applyFill="1" applyBorder="1" applyAlignment="1">
      <alignment horizontal="left" vertical="center"/>
    </xf>
    <xf numFmtId="0" fontId="91" fillId="29" borderId="53" xfId="0" applyFont="1" applyFill="1" applyBorder="1" applyAlignment="1">
      <alignment horizontal="left" vertical="center"/>
    </xf>
    <xf numFmtId="0" fontId="91" fillId="29" borderId="0" xfId="0" applyFont="1" applyFill="1" applyBorder="1" applyAlignment="1">
      <alignment horizontal="left" vertical="center"/>
    </xf>
    <xf numFmtId="37" fontId="4" fillId="29" borderId="0" xfId="392" applyFont="1" applyFill="1" applyBorder="1" applyAlignment="1">
      <alignment vertical="center"/>
    </xf>
    <xf numFmtId="0" fontId="91" fillId="29" borderId="51" xfId="0" applyFont="1" applyFill="1" applyBorder="1" applyAlignment="1">
      <alignment horizontal="left" vertical="center"/>
    </xf>
    <xf numFmtId="0" fontId="91" fillId="29" borderId="29" xfId="0" applyFont="1" applyFill="1" applyBorder="1" applyAlignment="1">
      <alignment horizontal="left" vertical="center"/>
    </xf>
    <xf numFmtId="37" fontId="4" fillId="29" borderId="29" xfId="392" applyFont="1" applyFill="1" applyBorder="1" applyAlignment="1">
      <alignment vertical="center"/>
    </xf>
    <xf numFmtId="37" fontId="8" fillId="0" borderId="0" xfId="392" applyFont="1" applyAlignment="1">
      <alignment horizontal="left" vertical="center"/>
    </xf>
    <xf numFmtId="0" fontId="92"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3" fillId="0" borderId="7" xfId="0" applyFont="1" applyBorder="1" applyAlignment="1">
      <alignment horizontal="center" vertical="center" wrapText="1"/>
    </xf>
    <xf numFmtId="0" fontId="14" fillId="31" borderId="7" xfId="0" applyFont="1" applyFill="1" applyBorder="1" applyAlignment="1">
      <alignment horizontal="center" vertical="center"/>
    </xf>
    <xf numFmtId="0" fontId="94" fillId="0" borderId="7" xfId="0" applyFont="1" applyBorder="1" applyAlignment="1">
      <alignment horizontal="center" vertical="center" wrapText="1"/>
    </xf>
    <xf numFmtId="3" fontId="94" fillId="0" borderId="7" xfId="0" applyNumberFormat="1" applyFont="1" applyBorder="1" applyAlignment="1">
      <alignment horizontal="center" vertical="center" wrapText="1"/>
    </xf>
    <xf numFmtId="10" fontId="4" fillId="31" borderId="7" xfId="217" applyNumberFormat="1" applyFont="1" applyFill="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xf>
    <xf numFmtId="10" fontId="4" fillId="31" borderId="3" xfId="217" applyNumberFormat="1" applyFont="1" applyFill="1" applyBorder="1" applyAlignment="1">
      <alignment horizontal="center" vertical="center"/>
    </xf>
    <xf numFmtId="10" fontId="4" fillId="31" borderId="0" xfId="217"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96" fillId="0" borderId="58" xfId="0" applyFont="1" applyFill="1" applyBorder="1" applyAlignment="1">
      <alignment horizontal="center" vertical="center" wrapText="1"/>
    </xf>
    <xf numFmtId="0" fontId="97" fillId="0" borderId="59" xfId="0" applyFont="1" applyFill="1" applyBorder="1" applyAlignment="1">
      <alignment vertical="center" wrapText="1"/>
    </xf>
    <xf numFmtId="0" fontId="97" fillId="0" borderId="60" xfId="0" applyFont="1" applyFill="1" applyBorder="1" applyAlignment="1">
      <alignment vertical="center"/>
    </xf>
    <xf numFmtId="0" fontId="97" fillId="0" borderId="60" xfId="0" applyFont="1" applyFill="1" applyBorder="1" applyAlignment="1">
      <alignment vertical="center" wrapText="1"/>
    </xf>
    <xf numFmtId="0" fontId="97" fillId="0" borderId="61" xfId="0" applyFont="1" applyFill="1" applyBorder="1" applyAlignment="1">
      <alignment vertical="center"/>
    </xf>
    <xf numFmtId="0" fontId="97" fillId="0" borderId="61" xfId="0" applyFont="1" applyFill="1" applyBorder="1" applyAlignment="1">
      <alignment vertical="center" wrapText="1"/>
    </xf>
    <xf numFmtId="0" fontId="97" fillId="0" borderId="59" xfId="0" applyFont="1" applyFill="1" applyBorder="1" applyAlignment="1">
      <alignment vertical="center"/>
    </xf>
    <xf numFmtId="0" fontId="97" fillId="0" borderId="0" xfId="0" applyFont="1" applyFill="1" applyBorder="1" applyAlignment="1">
      <alignment vertical="center"/>
    </xf>
    <xf numFmtId="0" fontId="97" fillId="0" borderId="0" xfId="0" applyFont="1" applyBorder="1" applyAlignment="1">
      <alignment vertical="center"/>
    </xf>
    <xf numFmtId="0" fontId="97" fillId="0" borderId="0" xfId="0" applyFont="1" applyAlignment="1">
      <alignment vertical="center"/>
    </xf>
    <xf numFmtId="0" fontId="98" fillId="0" borderId="7" xfId="0" applyFont="1" applyBorder="1" applyAlignment="1">
      <alignment horizontal="center" vertical="center" wrapText="1"/>
    </xf>
    <xf numFmtId="0" fontId="98" fillId="0" borderId="72" xfId="0" applyFont="1" applyBorder="1" applyAlignment="1">
      <alignment vertical="center" wrapText="1"/>
    </xf>
    <xf numFmtId="0" fontId="98" fillId="0" borderId="0" xfId="0" applyFont="1" applyBorder="1" applyAlignment="1">
      <alignment vertical="center" wrapText="1"/>
    </xf>
    <xf numFmtId="0" fontId="98" fillId="0" borderId="73" xfId="0" applyFont="1" applyBorder="1" applyAlignment="1">
      <alignment vertical="center" wrapText="1"/>
    </xf>
    <xf numFmtId="0" fontId="97" fillId="0" borderId="0" xfId="0" applyFont="1" applyFill="1" applyAlignment="1">
      <alignment vertical="center"/>
    </xf>
    <xf numFmtId="0" fontId="103" fillId="0" borderId="0" xfId="237" applyNumberFormat="1" applyFont="1" applyBorder="1" applyAlignment="1">
      <alignment horizontal="left" vertical="center"/>
    </xf>
    <xf numFmtId="49" fontId="8" fillId="0" borderId="0" xfId="394" applyNumberFormat="1" applyFont="1" applyAlignment="1">
      <alignment vertical="center"/>
    </xf>
    <xf numFmtId="0" fontId="86" fillId="0" borderId="7" xfId="392" applyNumberFormat="1" applyFont="1" applyFill="1" applyBorder="1" applyAlignment="1" applyProtection="1">
      <alignment horizontal="center" vertical="center"/>
    </xf>
    <xf numFmtId="0" fontId="86" fillId="0" borderId="44" xfId="392" applyNumberFormat="1" applyFont="1" applyFill="1" applyBorder="1" applyAlignment="1" applyProtection="1">
      <alignment horizontal="center" vertical="center"/>
    </xf>
    <xf numFmtId="0" fontId="86" fillId="0" borderId="44" xfId="392" applyNumberFormat="1" applyFont="1" applyFill="1" applyBorder="1" applyAlignment="1" applyProtection="1">
      <alignment horizontal="center" vertical="center" wrapText="1"/>
    </xf>
    <xf numFmtId="0" fontId="4" fillId="0" borderId="0" xfId="392" applyNumberFormat="1" applyFont="1" applyFill="1" applyAlignment="1">
      <alignment vertical="center"/>
    </xf>
    <xf numFmtId="37" fontId="4" fillId="0" borderId="33" xfId="392" applyFont="1" applyFill="1" applyBorder="1" applyAlignment="1" applyProtection="1">
      <alignment horizontal="center" vertical="center"/>
    </xf>
    <xf numFmtId="10" fontId="4" fillId="0" borderId="33" xfId="392" applyNumberFormat="1" applyFont="1" applyFill="1" applyBorder="1" applyAlignment="1" applyProtection="1">
      <alignment horizontal="center" vertical="center"/>
    </xf>
    <xf numFmtId="176" fontId="90" fillId="0" borderId="0" xfId="395" applyNumberFormat="1" applyFont="1" applyFill="1" applyAlignment="1">
      <alignment vertical="center"/>
    </xf>
    <xf numFmtId="37" fontId="90" fillId="0" borderId="0" xfId="392" applyFont="1" applyAlignment="1">
      <alignment vertical="center"/>
    </xf>
    <xf numFmtId="37" fontId="90" fillId="0" borderId="0" xfId="392" applyFont="1" applyFill="1" applyAlignment="1">
      <alignment vertical="center"/>
    </xf>
    <xf numFmtId="10" fontId="4" fillId="0" borderId="35" xfId="392" applyNumberFormat="1" applyFont="1" applyFill="1" applyBorder="1" applyAlignment="1" applyProtection="1">
      <alignment horizontal="center" vertical="center"/>
    </xf>
    <xf numFmtId="10" fontId="4" fillId="0" borderId="43" xfId="392" applyNumberFormat="1" applyFont="1" applyFill="1" applyBorder="1" applyAlignment="1" applyProtection="1">
      <alignment horizontal="center" vertical="center"/>
    </xf>
    <xf numFmtId="37" fontId="4" fillId="0" borderId="0" xfId="392" applyFont="1" applyBorder="1" applyAlignment="1" applyProtection="1">
      <alignment horizontal="left" vertical="center"/>
    </xf>
    <xf numFmtId="37" fontId="85" fillId="0" borderId="0" xfId="392" applyFont="1" applyFill="1" applyAlignment="1">
      <alignment horizontal="centerContinuous" vertical="center"/>
    </xf>
    <xf numFmtId="37" fontId="4" fillId="0" borderId="0" xfId="392" applyFont="1" applyFill="1" applyAlignment="1">
      <alignment vertical="center"/>
    </xf>
    <xf numFmtId="37" fontId="4" fillId="0" borderId="0" xfId="392" applyFont="1" applyFill="1" applyBorder="1" applyAlignment="1">
      <alignment vertical="center"/>
    </xf>
    <xf numFmtId="0" fontId="8" fillId="0" borderId="0" xfId="392" applyNumberFormat="1" applyFont="1" applyFill="1" applyAlignment="1">
      <alignment vertical="center"/>
    </xf>
    <xf numFmtId="37" fontId="8" fillId="0" borderId="0" xfId="392" applyFont="1" applyFill="1" applyAlignment="1">
      <alignment vertical="center"/>
    </xf>
    <xf numFmtId="3" fontId="87" fillId="0" borderId="0" xfId="388" applyNumberFormat="1" applyFont="1" applyFill="1" applyAlignment="1">
      <alignment vertical="center"/>
    </xf>
    <xf numFmtId="37" fontId="85" fillId="0" borderId="0" xfId="392" applyFont="1" applyFill="1" applyAlignment="1" applyProtection="1">
      <alignment horizontal="centerContinuous" vertical="center"/>
    </xf>
    <xf numFmtId="37" fontId="4" fillId="0" borderId="0" xfId="392" applyFont="1" applyFill="1" applyAlignment="1">
      <alignment horizontal="right" vertical="center"/>
    </xf>
    <xf numFmtId="10" fontId="86" fillId="0" borderId="7" xfId="392" applyNumberFormat="1" applyFont="1" applyFill="1" applyBorder="1" applyAlignment="1" applyProtection="1">
      <alignment horizontal="center" vertical="center"/>
    </xf>
    <xf numFmtId="37" fontId="4" fillId="0" borderId="0" xfId="392" applyFont="1" applyFill="1" applyBorder="1" applyAlignment="1" applyProtection="1">
      <alignment horizontal="left" vertical="center"/>
    </xf>
    <xf numFmtId="37" fontId="4" fillId="0" borderId="35" xfId="392" applyFont="1" applyBorder="1" applyAlignment="1">
      <alignment horizontal="center" vertical="center" wrapText="1"/>
    </xf>
    <xf numFmtId="37" fontId="4" fillId="0" borderId="35" xfId="392" applyFont="1" applyBorder="1" applyAlignment="1">
      <alignment horizontal="center" vertical="center"/>
    </xf>
    <xf numFmtId="37" fontId="4" fillId="0" borderId="43" xfId="392" applyFont="1" applyBorder="1" applyAlignment="1">
      <alignment horizontal="center" vertical="center" wrapText="1"/>
    </xf>
    <xf numFmtId="10" fontId="86" fillId="0" borderId="43" xfId="392" applyNumberFormat="1" applyFont="1" applyFill="1" applyBorder="1" applyAlignment="1" applyProtection="1">
      <alignment horizontal="center" vertical="center"/>
    </xf>
    <xf numFmtId="37" fontId="4" fillId="0" borderId="7" xfId="392" applyFont="1" applyBorder="1" applyAlignment="1">
      <alignment horizontal="center" vertical="center"/>
    </xf>
    <xf numFmtId="37" fontId="104" fillId="0" borderId="0" xfId="392" applyFont="1" applyFill="1" applyAlignment="1">
      <alignment vertical="center"/>
    </xf>
    <xf numFmtId="37" fontId="104" fillId="28" borderId="7" xfId="392" applyFont="1" applyFill="1" applyBorder="1" applyAlignment="1">
      <alignment vertical="center"/>
    </xf>
    <xf numFmtId="0" fontId="90" fillId="28" borderId="27" xfId="0" applyFont="1" applyFill="1" applyBorder="1" applyAlignment="1">
      <alignment vertical="center"/>
    </xf>
    <xf numFmtId="0" fontId="90" fillId="28" borderId="44" xfId="0" applyFont="1" applyFill="1" applyBorder="1" applyAlignment="1">
      <alignment vertical="center"/>
    </xf>
    <xf numFmtId="37" fontId="90" fillId="28" borderId="7" xfId="392" applyFont="1" applyFill="1" applyBorder="1" applyAlignment="1">
      <alignment vertical="center"/>
    </xf>
    <xf numFmtId="37" fontId="84" fillId="0" borderId="0" xfId="391" applyFont="1" applyFill="1" applyBorder="1" applyAlignment="1">
      <alignment horizontal="centerContinuous" vertical="center"/>
    </xf>
    <xf numFmtId="37" fontId="106" fillId="0" borderId="0" xfId="392" applyFont="1" applyFill="1" applyAlignment="1">
      <alignment vertical="center"/>
    </xf>
    <xf numFmtId="0" fontId="86" fillId="0" borderId="7" xfId="392" applyNumberFormat="1" applyFont="1" applyFill="1" applyBorder="1" applyAlignment="1" applyProtection="1">
      <alignment horizontal="center" vertical="center" wrapText="1"/>
    </xf>
    <xf numFmtId="0" fontId="90" fillId="0" borderId="0" xfId="392" applyNumberFormat="1" applyFont="1" applyFill="1" applyAlignment="1">
      <alignment vertical="center"/>
    </xf>
    <xf numFmtId="10" fontId="4" fillId="0" borderId="7" xfId="392" applyNumberFormat="1" applyFont="1" applyFill="1" applyBorder="1" applyAlignment="1" applyProtection="1">
      <alignment horizontal="center" vertical="center" wrapText="1"/>
    </xf>
    <xf numFmtId="37" fontId="4" fillId="0" borderId="7" xfId="392" applyFont="1" applyFill="1" applyBorder="1" applyAlignment="1" applyProtection="1">
      <alignment horizontal="center" vertical="center"/>
    </xf>
    <xf numFmtId="37" fontId="4" fillId="0" borderId="0" xfId="392" applyFont="1" applyFill="1" applyBorder="1" applyAlignment="1" applyProtection="1">
      <alignment horizontal="center" vertical="center"/>
    </xf>
    <xf numFmtId="10" fontId="86" fillId="0" borderId="0" xfId="392" applyNumberFormat="1" applyFont="1" applyFill="1" applyBorder="1" applyAlignment="1" applyProtection="1">
      <alignment horizontal="center" vertical="center"/>
    </xf>
    <xf numFmtId="37" fontId="4" fillId="0" borderId="0" xfId="391" applyFont="1" applyFill="1" applyAlignment="1" applyProtection="1">
      <alignment horizontal="left" vertical="center"/>
    </xf>
    <xf numFmtId="37" fontId="4" fillId="0" borderId="22"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3" xfId="392" applyNumberFormat="1" applyFont="1" applyFill="1" applyBorder="1" applyAlignment="1" applyProtection="1">
      <alignment vertical="center" wrapText="1"/>
    </xf>
    <xf numFmtId="10" fontId="4" fillId="0" borderId="33" xfId="392" applyNumberFormat="1" applyFont="1" applyFill="1" applyBorder="1" applyAlignment="1" applyProtection="1">
      <alignment horizontal="right" vertical="center"/>
    </xf>
    <xf numFmtId="37" fontId="4" fillId="0" borderId="34" xfId="392" applyFont="1" applyFill="1" applyBorder="1" applyAlignment="1">
      <alignment horizontal="center" vertical="center"/>
    </xf>
    <xf numFmtId="10" fontId="4" fillId="0" borderId="35" xfId="392" applyNumberFormat="1" applyFont="1" applyFill="1" applyBorder="1" applyAlignment="1" applyProtection="1">
      <alignment vertical="center"/>
    </xf>
    <xf numFmtId="10" fontId="4" fillId="0" borderId="35" xfId="392" applyNumberFormat="1" applyFont="1" applyFill="1" applyBorder="1" applyAlignment="1" applyProtection="1">
      <alignment horizontal="right" vertical="center"/>
    </xf>
    <xf numFmtId="10" fontId="4" fillId="0" borderId="43" xfId="392" applyNumberFormat="1" applyFont="1" applyFill="1" applyBorder="1" applyAlignment="1" applyProtection="1">
      <alignment horizontal="center" vertical="center" wrapText="1"/>
    </xf>
    <xf numFmtId="10" fontId="4" fillId="0" borderId="43" xfId="392" applyNumberFormat="1" applyFont="1" applyFill="1" applyBorder="1" applyAlignment="1" applyProtection="1">
      <alignment vertical="center"/>
    </xf>
    <xf numFmtId="10" fontId="4" fillId="0" borderId="43" xfId="392" applyNumberFormat="1" applyFont="1" applyFill="1" applyBorder="1" applyAlignment="1" applyProtection="1">
      <alignment horizontal="right" vertical="center"/>
    </xf>
    <xf numFmtId="37" fontId="4" fillId="0" borderId="21" xfId="392" applyFont="1" applyFill="1" applyBorder="1" applyAlignment="1">
      <alignment horizontal="center" vertical="center"/>
    </xf>
    <xf numFmtId="10" fontId="4" fillId="0" borderId="36" xfId="392" applyNumberFormat="1" applyFont="1" applyFill="1" applyBorder="1" applyAlignment="1" applyProtection="1">
      <alignment horizontal="center" vertical="center" wrapText="1"/>
    </xf>
    <xf numFmtId="10" fontId="4" fillId="0" borderId="36" xfId="392" applyNumberFormat="1" applyFont="1" applyFill="1" applyBorder="1" applyAlignment="1" applyProtection="1">
      <alignment vertical="center"/>
    </xf>
    <xf numFmtId="10" fontId="4" fillId="0" borderId="36" xfId="392" applyNumberFormat="1" applyFont="1" applyFill="1" applyBorder="1" applyAlignment="1" applyProtection="1">
      <alignment horizontal="right" vertical="center"/>
    </xf>
    <xf numFmtId="0" fontId="94" fillId="0" borderId="33" xfId="0" applyFont="1" applyFill="1" applyBorder="1" applyAlignment="1">
      <alignment horizontal="center" vertical="center" wrapText="1"/>
    </xf>
    <xf numFmtId="0" fontId="94" fillId="0" borderId="35" xfId="0" applyFont="1" applyFill="1" applyBorder="1" applyAlignment="1">
      <alignment horizontal="center" vertical="center" wrapText="1"/>
    </xf>
    <xf numFmtId="0" fontId="94" fillId="0" borderId="36" xfId="0" applyFont="1" applyFill="1" applyBorder="1" applyAlignment="1">
      <alignment horizontal="center" vertical="center" wrapText="1"/>
    </xf>
    <xf numFmtId="10" fontId="86" fillId="0" borderId="36" xfId="392" applyNumberFormat="1" applyFont="1" applyFill="1" applyBorder="1" applyAlignment="1" applyProtection="1">
      <alignment horizontal="right" vertical="center"/>
    </xf>
    <xf numFmtId="10" fontId="86" fillId="0" borderId="7" xfId="392" applyNumberFormat="1" applyFont="1" applyFill="1" applyBorder="1" applyAlignment="1" applyProtection="1">
      <alignment horizontal="right" vertical="center"/>
    </xf>
    <xf numFmtId="182" fontId="86" fillId="0" borderId="7" xfId="392" applyNumberFormat="1" applyFont="1" applyFill="1" applyBorder="1" applyAlignment="1" applyProtection="1">
      <alignment horizontal="right" vertical="center"/>
    </xf>
    <xf numFmtId="10" fontId="4" fillId="0" borderId="7" xfId="392" applyNumberFormat="1" applyFont="1" applyFill="1" applyBorder="1" applyAlignment="1" applyProtection="1">
      <alignment horizontal="right" vertical="center"/>
    </xf>
    <xf numFmtId="182" fontId="4" fillId="0" borderId="7" xfId="392" applyNumberFormat="1" applyFont="1" applyFill="1" applyBorder="1" applyAlignment="1" applyProtection="1">
      <alignment horizontal="right" vertical="center"/>
    </xf>
    <xf numFmtId="37" fontId="4" fillId="0" borderId="44" xfId="392" applyFont="1" applyFill="1" applyBorder="1" applyAlignment="1">
      <alignment horizontal="center" vertical="center"/>
    </xf>
    <xf numFmtId="37" fontId="104" fillId="0" borderId="0" xfId="392" applyFont="1" applyAlignment="1">
      <alignment vertical="center"/>
    </xf>
    <xf numFmtId="37" fontId="106" fillId="0" borderId="0" xfId="392" applyFont="1" applyAlignment="1">
      <alignment vertical="center"/>
    </xf>
    <xf numFmtId="37" fontId="4" fillId="0" borderId="7" xfId="392" applyFont="1" applyBorder="1" applyAlignment="1">
      <alignment horizontal="center" vertical="center" wrapText="1"/>
    </xf>
    <xf numFmtId="224" fontId="4" fillId="0" borderId="7" xfId="217" applyNumberFormat="1" applyFont="1" applyFill="1" applyBorder="1" applyAlignment="1" applyProtection="1">
      <alignment horizontal="right" vertical="center"/>
    </xf>
    <xf numFmtId="224" fontId="86" fillId="0" borderId="7" xfId="217" applyNumberFormat="1" applyFont="1" applyFill="1" applyBorder="1" applyAlignment="1" applyProtection="1">
      <alignment horizontal="right" vertical="center"/>
    </xf>
    <xf numFmtId="224" fontId="4" fillId="0" borderId="7" xfId="392" applyNumberFormat="1" applyFont="1" applyFill="1" applyBorder="1" applyAlignment="1" applyProtection="1">
      <alignment horizontal="right" vertical="center"/>
    </xf>
    <xf numFmtId="37" fontId="4" fillId="0" borderId="7" xfId="392" applyFont="1" applyBorder="1" applyAlignment="1" applyProtection="1">
      <alignment horizontal="center" vertical="center"/>
    </xf>
    <xf numFmtId="224" fontId="86" fillId="0" borderId="7" xfId="392" applyNumberFormat="1" applyFont="1" applyFill="1" applyBorder="1" applyAlignment="1" applyProtection="1">
      <alignment horizontal="right" vertical="center"/>
    </xf>
    <xf numFmtId="176" fontId="4" fillId="0" borderId="0" xfId="389" applyNumberFormat="1" applyFont="1" applyAlignment="1">
      <alignment horizontal="centerContinuous" vertical="center"/>
    </xf>
    <xf numFmtId="176" fontId="4" fillId="0" borderId="0" xfId="389" applyNumberFormat="1" applyFont="1" applyAlignment="1">
      <alignment vertical="center"/>
    </xf>
    <xf numFmtId="176" fontId="84" fillId="0" borderId="0" xfId="495" applyNumberFormat="1" applyFont="1" applyAlignment="1">
      <alignment horizontal="centerContinuous" vertical="center"/>
    </xf>
    <xf numFmtId="176" fontId="4" fillId="0" borderId="0" xfId="389" applyNumberFormat="1" applyFont="1" applyAlignment="1">
      <alignment horizontal="right" vertical="center"/>
    </xf>
    <xf numFmtId="10" fontId="86" fillId="0" borderId="7" xfId="390" applyNumberFormat="1" applyFont="1" applyFill="1" applyBorder="1" applyAlignment="1" applyProtection="1">
      <alignment horizontal="centerContinuous" vertical="center"/>
    </xf>
    <xf numFmtId="10" fontId="86" fillId="0" borderId="7" xfId="390" applyNumberFormat="1" applyFont="1" applyFill="1" applyBorder="1" applyAlignment="1" applyProtection="1">
      <alignment horizontal="center" vertical="center"/>
    </xf>
    <xf numFmtId="10" fontId="86" fillId="0" borderId="7" xfId="390" applyNumberFormat="1" applyFont="1" applyFill="1" applyBorder="1" applyAlignment="1">
      <alignment horizontal="center" vertical="center"/>
    </xf>
    <xf numFmtId="37" fontId="4" fillId="0" borderId="33" xfId="392" applyFont="1" applyBorder="1" applyAlignment="1">
      <alignment horizontal="center" vertical="center"/>
    </xf>
    <xf numFmtId="10" fontId="4" fillId="0" borderId="33" xfId="390" applyNumberFormat="1" applyFont="1" applyBorder="1" applyAlignment="1" applyProtection="1">
      <alignment horizontal="center" vertical="center" wrapText="1"/>
    </xf>
    <xf numFmtId="176" fontId="4" fillId="0" borderId="33" xfId="390" applyNumberFormat="1" applyFont="1" applyBorder="1" applyAlignment="1" applyProtection="1">
      <alignment vertical="center"/>
    </xf>
    <xf numFmtId="224" fontId="4" fillId="0" borderId="33" xfId="390" applyNumberFormat="1" applyFont="1" applyBorder="1" applyAlignment="1" applyProtection="1">
      <alignment vertical="center"/>
    </xf>
    <xf numFmtId="176" fontId="4" fillId="0" borderId="33" xfId="390" applyNumberFormat="1" applyFont="1" applyFill="1" applyBorder="1" applyAlignment="1">
      <alignment vertical="center"/>
    </xf>
    <xf numFmtId="10" fontId="4" fillId="0" borderId="35" xfId="390" applyNumberFormat="1" applyFont="1" applyBorder="1" applyAlignment="1" applyProtection="1">
      <alignment horizontal="center" vertical="center" wrapText="1"/>
    </xf>
    <xf numFmtId="176" fontId="4" fillId="0" borderId="35" xfId="390" applyNumberFormat="1" applyFont="1" applyBorder="1" applyAlignment="1" applyProtection="1">
      <alignment vertical="center"/>
    </xf>
    <xf numFmtId="224" fontId="4" fillId="0" borderId="35" xfId="390" applyNumberFormat="1" applyFont="1" applyBorder="1" applyAlignment="1" applyProtection="1">
      <alignment vertical="center"/>
    </xf>
    <xf numFmtId="176" fontId="4" fillId="0" borderId="35" xfId="390" applyNumberFormat="1" applyFont="1" applyFill="1" applyBorder="1" applyAlignment="1">
      <alignment vertical="center"/>
    </xf>
    <xf numFmtId="37" fontId="4" fillId="0" borderId="36" xfId="392" applyFont="1" applyBorder="1" applyAlignment="1">
      <alignment horizontal="center" vertical="center" wrapText="1"/>
    </xf>
    <xf numFmtId="10" fontId="4" fillId="0" borderId="36" xfId="390" applyNumberFormat="1" applyFont="1" applyBorder="1" applyAlignment="1" applyProtection="1">
      <alignment horizontal="center" vertical="center" wrapText="1"/>
    </xf>
    <xf numFmtId="176" fontId="4" fillId="0" borderId="36" xfId="390" applyNumberFormat="1" applyFont="1" applyBorder="1" applyAlignment="1" applyProtection="1">
      <alignment vertical="center"/>
    </xf>
    <xf numFmtId="224" fontId="4" fillId="0" borderId="36" xfId="390" applyNumberFormat="1" applyFont="1" applyBorder="1" applyAlignment="1" applyProtection="1">
      <alignment vertical="center"/>
    </xf>
    <xf numFmtId="176" fontId="4" fillId="0" borderId="36" xfId="390" applyNumberFormat="1" applyFont="1" applyFill="1" applyBorder="1" applyAlignment="1">
      <alignment vertical="center"/>
    </xf>
    <xf numFmtId="10" fontId="4" fillId="0" borderId="7" xfId="390" applyNumberFormat="1" applyFont="1" applyBorder="1" applyAlignment="1" applyProtection="1">
      <alignment horizontal="center" vertical="center"/>
    </xf>
    <xf numFmtId="176" fontId="4" fillId="0" borderId="7" xfId="390" applyNumberFormat="1" applyFont="1" applyBorder="1" applyAlignment="1" applyProtection="1">
      <alignment vertical="center"/>
    </xf>
    <xf numFmtId="182" fontId="4" fillId="0" borderId="7" xfId="390" applyNumberFormat="1" applyFont="1" applyBorder="1" applyAlignment="1" applyProtection="1">
      <alignment vertical="center"/>
    </xf>
    <xf numFmtId="176" fontId="4" fillId="0" borderId="7" xfId="390" applyNumberFormat="1" applyFont="1" applyFill="1" applyBorder="1" applyAlignment="1">
      <alignment vertical="center"/>
    </xf>
    <xf numFmtId="0" fontId="86" fillId="0" borderId="0" xfId="0" applyFont="1" applyAlignment="1">
      <alignment vertical="center"/>
    </xf>
    <xf numFmtId="0" fontId="102" fillId="0" borderId="0" xfId="0" applyFont="1" applyAlignment="1">
      <alignment horizontal="centerContinuous" vertical="center"/>
    </xf>
    <xf numFmtId="0" fontId="4" fillId="0" borderId="0" xfId="0" applyFont="1" applyAlignment="1">
      <alignment horizontal="right" vertical="center"/>
    </xf>
    <xf numFmtId="0" fontId="86" fillId="0" borderId="7" xfId="0" applyFont="1" applyBorder="1" applyAlignment="1">
      <alignment horizontal="centerContinuous" vertical="center"/>
    </xf>
    <xf numFmtId="0" fontId="86" fillId="0" borderId="7" xfId="0" applyFont="1" applyBorder="1" applyAlignment="1">
      <alignment horizontal="center"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107" fillId="0" borderId="0" xfId="0" applyFont="1" applyAlignment="1">
      <alignment vertical="center"/>
    </xf>
    <xf numFmtId="0" fontId="103" fillId="0" borderId="0" xfId="387" applyFont="1" applyAlignment="1">
      <alignment horizontal="left" vertical="center"/>
    </xf>
    <xf numFmtId="0" fontId="110" fillId="0" borderId="0" xfId="0" applyFont="1" applyAlignment="1">
      <alignment vertical="center"/>
    </xf>
    <xf numFmtId="0" fontId="111" fillId="0" borderId="0" xfId="387" applyFont="1" applyAlignment="1">
      <alignment horizontal="centerContinuous" vertical="center"/>
    </xf>
    <xf numFmtId="0" fontId="107" fillId="0" borderId="0" xfId="0" applyFont="1" applyAlignment="1">
      <alignment horizontal="centerContinuous" vertical="center"/>
    </xf>
    <xf numFmtId="0" fontId="110" fillId="0" borderId="0" xfId="0" applyFont="1" applyAlignment="1">
      <alignment horizontal="centerContinuous" vertical="center"/>
    </xf>
    <xf numFmtId="0" fontId="112" fillId="0" borderId="0" xfId="387" applyFont="1" applyAlignment="1">
      <alignment horizontal="left" vertical="center"/>
    </xf>
    <xf numFmtId="225" fontId="108" fillId="0" borderId="24" xfId="0" applyNumberFormat="1" applyFont="1" applyBorder="1" applyAlignment="1">
      <alignment horizontal="center" vertical="center"/>
    </xf>
    <xf numFmtId="225" fontId="107" fillId="0" borderId="24" xfId="0" applyNumberFormat="1" applyFont="1" applyBorder="1" applyAlignment="1">
      <alignment vertical="center"/>
    </xf>
    <xf numFmtId="3" fontId="107" fillId="0" borderId="24" xfId="0" applyNumberFormat="1" applyFont="1" applyBorder="1" applyAlignment="1">
      <alignment vertical="center"/>
    </xf>
    <xf numFmtId="225" fontId="108" fillId="0" borderId="27" xfId="0" applyNumberFormat="1" applyFont="1" applyBorder="1" applyAlignment="1">
      <alignment horizontal="centerContinuous" vertical="center"/>
    </xf>
    <xf numFmtId="225" fontId="108" fillId="0" borderId="27" xfId="0" applyNumberFormat="1" applyFont="1" applyBorder="1" applyAlignment="1">
      <alignment horizontal="center" vertical="center"/>
    </xf>
    <xf numFmtId="3" fontId="107" fillId="0" borderId="0" xfId="0" applyNumberFormat="1" applyFont="1" applyAlignment="1">
      <alignment vertical="center"/>
    </xf>
    <xf numFmtId="0" fontId="107" fillId="0" borderId="0" xfId="0" applyFont="1" applyAlignment="1">
      <alignment horizontal="center" vertical="center"/>
    </xf>
    <xf numFmtId="0" fontId="86" fillId="0" borderId="0" xfId="0" applyFont="1" applyAlignment="1">
      <alignment horizontal="centerContinuous" vertical="center"/>
    </xf>
    <xf numFmtId="0" fontId="86" fillId="31" borderId="0" xfId="0" applyFont="1" applyFill="1" applyAlignment="1">
      <alignment vertical="center"/>
    </xf>
    <xf numFmtId="0" fontId="86" fillId="0" borderId="0" xfId="0" applyFont="1" applyAlignment="1">
      <alignment horizontal="center" vertical="center"/>
    </xf>
    <xf numFmtId="0" fontId="113" fillId="0" borderId="0" xfId="0" applyFont="1" applyAlignment="1">
      <alignment horizontal="centerContinuous" vertical="center"/>
    </xf>
    <xf numFmtId="0" fontId="86" fillId="0" borderId="7" xfId="0" applyFont="1" applyBorder="1" applyAlignment="1">
      <alignment horizontal="center" vertical="center"/>
    </xf>
    <xf numFmtId="0" fontId="101" fillId="0" borderId="7" xfId="0" applyFont="1" applyBorder="1" applyAlignment="1">
      <alignment horizontal="justify" vertical="center" wrapText="1"/>
    </xf>
    <xf numFmtId="0" fontId="101" fillId="0" borderId="7" xfId="0" applyFont="1" applyBorder="1" applyAlignment="1">
      <alignment vertical="center" wrapText="1"/>
    </xf>
    <xf numFmtId="0" fontId="101" fillId="0" borderId="22" xfId="0" applyFont="1" applyBorder="1" applyAlignment="1">
      <alignment vertical="center" wrapText="1"/>
    </xf>
    <xf numFmtId="0" fontId="101" fillId="0" borderId="34" xfId="0" applyFont="1" applyBorder="1" applyAlignment="1">
      <alignment vertical="center" wrapText="1"/>
    </xf>
    <xf numFmtId="0" fontId="101" fillId="0" borderId="21" xfId="0" applyFont="1" applyBorder="1" applyAlignment="1">
      <alignment vertical="center" wrapText="1"/>
    </xf>
    <xf numFmtId="0" fontId="101" fillId="0" borderId="22" xfId="0" applyFont="1" applyBorder="1" applyAlignment="1">
      <alignment horizontal="justify" vertical="center" wrapText="1"/>
    </xf>
    <xf numFmtId="0" fontId="101" fillId="0" borderId="34" xfId="0" applyFont="1" applyBorder="1" applyAlignment="1">
      <alignment horizontal="justify" vertical="center" wrapText="1"/>
    </xf>
    <xf numFmtId="0" fontId="101" fillId="0" borderId="21" xfId="0" applyFont="1" applyBorder="1" applyAlignment="1">
      <alignment horizontal="justify" vertical="center" wrapText="1"/>
    </xf>
    <xf numFmtId="0" fontId="4" fillId="0" borderId="0" xfId="0" applyFont="1" applyAlignment="1">
      <alignment horizontal="centerContinuous" vertical="center"/>
    </xf>
    <xf numFmtId="0" fontId="86" fillId="0" borderId="7" xfId="507" applyFont="1" applyFill="1" applyBorder="1" applyAlignment="1">
      <alignment horizontal="centerContinuous" vertical="center"/>
    </xf>
    <xf numFmtId="0" fontId="86" fillId="0" borderId="7" xfId="507" applyFont="1" applyFill="1" applyBorder="1" applyAlignment="1">
      <alignment horizontal="center" vertical="center" wrapText="1"/>
    </xf>
    <xf numFmtId="0" fontId="4" fillId="0" borderId="0" xfId="0" applyFont="1" applyBorder="1" applyAlignment="1">
      <alignment horizontal="centerContinuous" vertical="center"/>
    </xf>
    <xf numFmtId="0" fontId="4" fillId="0" borderId="2" xfId="0" applyFont="1" applyBorder="1" applyAlignment="1">
      <alignment vertical="center"/>
    </xf>
    <xf numFmtId="0" fontId="4" fillId="0" borderId="27" xfId="0" applyFont="1" applyBorder="1" applyAlignment="1">
      <alignment vertical="center"/>
    </xf>
    <xf numFmtId="0" fontId="4" fillId="0" borderId="22" xfId="0" applyFont="1" applyBorder="1" applyAlignment="1">
      <alignment vertical="center"/>
    </xf>
    <xf numFmtId="0" fontId="4" fillId="0" borderId="34" xfId="0" applyFont="1" applyBorder="1" applyAlignment="1">
      <alignment vertical="center"/>
    </xf>
    <xf numFmtId="0" fontId="4" fillId="0" borderId="21" xfId="0" applyFont="1" applyBorder="1" applyAlignment="1">
      <alignment vertical="center"/>
    </xf>
    <xf numFmtId="0" fontId="86" fillId="0" borderId="7" xfId="0" applyFont="1" applyBorder="1" applyAlignment="1">
      <alignment horizontal="center" vertical="center"/>
    </xf>
    <xf numFmtId="0" fontId="4" fillId="0" borderId="2" xfId="0" applyFont="1" applyBorder="1" applyAlignment="1">
      <alignment horizontal="right" vertical="center"/>
    </xf>
    <xf numFmtId="228" fontId="4" fillId="0" borderId="7" xfId="0" applyNumberFormat="1" applyFont="1" applyFill="1" applyBorder="1" applyAlignment="1">
      <alignment horizontal="center" vertical="center"/>
    </xf>
    <xf numFmtId="229" fontId="4" fillId="0" borderId="7" xfId="0" applyNumberFormat="1" applyFont="1" applyFill="1" applyBorder="1" applyAlignment="1">
      <alignment horizontal="center" vertical="center"/>
    </xf>
    <xf numFmtId="3" fontId="4" fillId="0" borderId="7" xfId="0" applyNumberFormat="1" applyFont="1" applyFill="1" applyBorder="1" applyAlignment="1">
      <alignment vertical="center"/>
    </xf>
    <xf numFmtId="9" fontId="4" fillId="0" borderId="7" xfId="0" applyNumberFormat="1" applyFont="1" applyBorder="1" applyAlignment="1">
      <alignment vertical="center"/>
    </xf>
    <xf numFmtId="0" fontId="4" fillId="0" borderId="22" xfId="0" applyFont="1" applyBorder="1" applyAlignment="1">
      <alignment horizontal="center" vertical="center"/>
    </xf>
    <xf numFmtId="0" fontId="4" fillId="0" borderId="22" xfId="0" applyFont="1" applyBorder="1" applyAlignment="1">
      <alignment vertical="center" wrapText="1"/>
    </xf>
    <xf numFmtId="0" fontId="4" fillId="0" borderId="34"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center" wrapText="1"/>
    </xf>
    <xf numFmtId="0" fontId="4" fillId="0" borderId="7" xfId="0" applyFont="1" applyFill="1" applyBorder="1" applyAlignment="1">
      <alignment vertical="center"/>
    </xf>
    <xf numFmtId="0" fontId="4" fillId="0" borderId="21" xfId="0" applyFont="1" applyFill="1" applyBorder="1" applyAlignment="1">
      <alignment vertical="center"/>
    </xf>
    <xf numFmtId="0" fontId="4" fillId="0" borderId="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2" xfId="0" applyFont="1" applyFill="1" applyBorder="1" applyAlignment="1">
      <alignment vertical="center" wrapText="1"/>
    </xf>
    <xf numFmtId="0" fontId="105" fillId="0" borderId="7" xfId="506" applyFont="1" applyFill="1" applyBorder="1" applyAlignment="1">
      <alignment horizontal="center" vertical="center"/>
    </xf>
    <xf numFmtId="0" fontId="4" fillId="0" borderId="21" xfId="0" applyFont="1" applyFill="1" applyBorder="1" applyAlignment="1">
      <alignment vertical="center" wrapText="1"/>
    </xf>
    <xf numFmtId="38" fontId="4" fillId="0" borderId="0" xfId="0" applyNumberFormat="1" applyFont="1" applyAlignment="1">
      <alignment vertical="center"/>
    </xf>
    <xf numFmtId="0" fontId="109" fillId="0" borderId="0" xfId="0" applyFont="1" applyAlignment="1">
      <alignment vertical="center"/>
    </xf>
    <xf numFmtId="184" fontId="114" fillId="0" borderId="0" xfId="397" applyNumberFormat="1" applyFont="1" applyAlignment="1">
      <alignment horizontal="centerContinuous" vertical="center"/>
    </xf>
    <xf numFmtId="0" fontId="4" fillId="0" borderId="21" xfId="0" applyFont="1" applyBorder="1" applyAlignment="1">
      <alignment horizontal="center" vertical="center"/>
    </xf>
    <xf numFmtId="3" fontId="4" fillId="0" borderId="21" xfId="0" applyNumberFormat="1" applyFont="1" applyBorder="1" applyAlignment="1">
      <alignment vertical="center"/>
    </xf>
    <xf numFmtId="229" fontId="4" fillId="0" borderId="21" xfId="0" applyNumberFormat="1" applyFont="1" applyFill="1" applyBorder="1" applyAlignment="1">
      <alignment horizontal="center" vertical="center"/>
    </xf>
    <xf numFmtId="0" fontId="4" fillId="0" borderId="34" xfId="0" applyFont="1" applyFill="1" applyBorder="1" applyAlignment="1">
      <alignment vertical="center" wrapText="1"/>
    </xf>
    <xf numFmtId="0" fontId="4" fillId="0" borderId="21" xfId="0" applyFont="1" applyFill="1" applyBorder="1" applyAlignment="1">
      <alignment horizontal="center" vertical="center"/>
    </xf>
    <xf numFmtId="3" fontId="4" fillId="0" borderId="21" xfId="0" applyNumberFormat="1" applyFont="1" applyFill="1" applyBorder="1" applyAlignment="1">
      <alignment vertical="center"/>
    </xf>
    <xf numFmtId="0" fontId="4" fillId="0" borderId="7" xfId="0" applyFont="1" applyFill="1" applyBorder="1" applyAlignment="1">
      <alignment vertical="center" wrapText="1"/>
    </xf>
    <xf numFmtId="184" fontId="4" fillId="0" borderId="22" xfId="397" applyNumberFormat="1" applyFont="1" applyBorder="1" applyAlignment="1" applyProtection="1">
      <alignment horizontal="center" vertical="center" textRotation="255"/>
    </xf>
    <xf numFmtId="184" fontId="4" fillId="0" borderId="34" xfId="397" applyNumberFormat="1" applyFont="1" applyBorder="1" applyAlignment="1" applyProtection="1">
      <alignment horizontal="center" vertical="center" textRotation="255"/>
    </xf>
    <xf numFmtId="184" fontId="4" fillId="0" borderId="21" xfId="397" applyNumberFormat="1" applyFont="1" applyBorder="1" applyAlignment="1" applyProtection="1">
      <alignment horizontal="center" vertical="center" textRotation="255"/>
    </xf>
    <xf numFmtId="0" fontId="4" fillId="0" borderId="27" xfId="397" applyNumberFormat="1" applyFont="1" applyBorder="1" applyAlignment="1" applyProtection="1">
      <alignment horizontal="center" vertical="center" shrinkToFit="1"/>
    </xf>
    <xf numFmtId="0" fontId="4" fillId="0" borderId="22" xfId="397" applyNumberFormat="1" applyFont="1" applyBorder="1" applyAlignment="1" applyProtection="1">
      <alignment horizontal="center" vertical="center" textRotation="255"/>
    </xf>
    <xf numFmtId="0" fontId="4" fillId="0" borderId="34" xfId="397" applyNumberFormat="1" applyFont="1" applyBorder="1" applyAlignment="1" applyProtection="1">
      <alignment horizontal="center" vertical="center" textRotation="255"/>
    </xf>
    <xf numFmtId="0" fontId="4" fillId="0" borderId="21" xfId="397" applyNumberFormat="1" applyFont="1" applyBorder="1" applyAlignment="1" applyProtection="1">
      <alignment horizontal="center" vertical="center" textRotation="255"/>
    </xf>
    <xf numFmtId="0" fontId="86" fillId="0" borderId="7" xfId="0" applyFont="1" applyBorder="1" applyAlignment="1">
      <alignment horizontal="center" vertical="center"/>
    </xf>
    <xf numFmtId="0" fontId="105" fillId="0" borderId="57" xfId="506" applyFont="1" applyFill="1" applyBorder="1" applyAlignment="1">
      <alignment horizontal="center" vertical="center"/>
    </xf>
    <xf numFmtId="0" fontId="105" fillId="0" borderId="45" xfId="506" applyFont="1" applyFill="1" applyBorder="1" applyAlignment="1">
      <alignment horizontal="center" vertical="center"/>
    </xf>
    <xf numFmtId="0" fontId="105" fillId="0" borderId="4" xfId="506" applyFont="1" applyFill="1" applyBorder="1" applyAlignment="1">
      <alignment horizontal="center" vertical="center"/>
    </xf>
    <xf numFmtId="0" fontId="105" fillId="0" borderId="32" xfId="506" applyFont="1" applyFill="1" applyBorder="1" applyAlignment="1">
      <alignment horizontal="center" vertical="center"/>
    </xf>
    <xf numFmtId="37" fontId="4" fillId="0" borderId="21" xfId="392" applyFont="1" applyFill="1" applyBorder="1" applyAlignment="1" applyProtection="1">
      <alignment horizontal="center" vertical="center"/>
    </xf>
    <xf numFmtId="37" fontId="4" fillId="0" borderId="22" xfId="392" applyFont="1" applyFill="1" applyBorder="1" applyAlignment="1" applyProtection="1">
      <alignment horizontal="center" vertical="center" wrapText="1"/>
    </xf>
    <xf numFmtId="37" fontId="4" fillId="0" borderId="34" xfId="392" applyFont="1" applyFill="1" applyBorder="1" applyAlignment="1" applyProtection="1">
      <alignment horizontal="center" vertical="center"/>
    </xf>
    <xf numFmtId="0" fontId="90" fillId="28" borderId="2" xfId="0" applyFont="1" applyFill="1" applyBorder="1" applyAlignment="1">
      <alignment horizontal="left" vertical="center" wrapText="1"/>
    </xf>
    <xf numFmtId="0" fontId="90" fillId="28" borderId="27" xfId="0" applyFont="1" applyFill="1" applyBorder="1" applyAlignment="1">
      <alignment horizontal="left" vertical="center" wrapText="1"/>
    </xf>
    <xf numFmtId="10" fontId="4" fillId="0" borderId="7" xfId="392" applyNumberFormat="1" applyFont="1" applyFill="1" applyBorder="1" applyAlignment="1" applyProtection="1">
      <alignment horizontal="center" vertical="center" wrapText="1"/>
    </xf>
    <xf numFmtId="10" fontId="4" fillId="0" borderId="7" xfId="392" applyNumberFormat="1" applyFont="1" applyFill="1" applyBorder="1" applyAlignment="1" applyProtection="1">
      <alignment horizontal="center" vertical="center"/>
    </xf>
    <xf numFmtId="0" fontId="86" fillId="0" borderId="2" xfId="392" applyNumberFormat="1" applyFont="1" applyFill="1" applyBorder="1" applyAlignment="1" applyProtection="1">
      <alignment horizontal="center" vertical="center" wrapText="1"/>
    </xf>
    <xf numFmtId="0" fontId="86" fillId="0" borderId="44" xfId="392" applyNumberFormat="1" applyFont="1" applyFill="1" applyBorder="1" applyAlignment="1" applyProtection="1">
      <alignment horizontal="center" vertical="center" wrapText="1"/>
    </xf>
    <xf numFmtId="37" fontId="4" fillId="0" borderId="2" xfId="392" applyFont="1" applyFill="1" applyBorder="1" applyAlignment="1" applyProtection="1">
      <alignment horizontal="center" vertical="center"/>
    </xf>
    <xf numFmtId="37" fontId="4" fillId="0" borderId="44" xfId="392" applyFont="1" applyFill="1" applyBorder="1" applyAlignment="1" applyProtection="1">
      <alignment horizontal="center" vertical="center"/>
    </xf>
    <xf numFmtId="37" fontId="4" fillId="0" borderId="7" xfId="392" applyFont="1" applyFill="1" applyBorder="1" applyAlignment="1">
      <alignment horizontal="center" vertical="center" wrapText="1"/>
    </xf>
    <xf numFmtId="37" fontId="4" fillId="0" borderId="2" xfId="392" applyFont="1" applyFill="1" applyBorder="1" applyAlignment="1">
      <alignment horizontal="center" vertical="center"/>
    </xf>
    <xf numFmtId="37" fontId="4" fillId="0" borderId="44"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5" xfId="392" applyNumberFormat="1" applyFont="1" applyFill="1" applyBorder="1" applyAlignment="1" applyProtection="1">
      <alignment horizontal="center" vertical="center"/>
    </xf>
    <xf numFmtId="10" fontId="4" fillId="0" borderId="36" xfId="392" applyNumberFormat="1" applyFont="1" applyFill="1" applyBorder="1" applyAlignment="1" applyProtection="1">
      <alignment horizontal="center" vertical="center"/>
    </xf>
    <xf numFmtId="0" fontId="98" fillId="0" borderId="72" xfId="0" applyFont="1" applyBorder="1" applyAlignment="1">
      <alignment horizontal="justify" vertical="center" wrapText="1"/>
    </xf>
    <xf numFmtId="0" fontId="98" fillId="0" borderId="0" xfId="0" applyFont="1" applyBorder="1" applyAlignment="1">
      <alignment horizontal="justify" vertical="center" wrapText="1"/>
    </xf>
    <xf numFmtId="0" fontId="98" fillId="0" borderId="73" xfId="0" applyFont="1" applyBorder="1" applyAlignment="1">
      <alignment horizontal="justify" vertical="center" wrapText="1"/>
    </xf>
    <xf numFmtId="0" fontId="98" fillId="0" borderId="72" xfId="0" applyFont="1" applyFill="1" applyBorder="1" applyAlignment="1">
      <alignment horizontal="justify" vertical="center" wrapText="1"/>
    </xf>
    <xf numFmtId="0" fontId="98" fillId="0" borderId="0" xfId="0" applyFont="1" applyFill="1" applyBorder="1" applyAlignment="1">
      <alignment horizontal="justify" vertical="center" wrapText="1"/>
    </xf>
    <xf numFmtId="0" fontId="98" fillId="0" borderId="73" xfId="0" applyFont="1" applyFill="1" applyBorder="1" applyAlignment="1">
      <alignment horizontal="justify" vertical="center" wrapText="1"/>
    </xf>
    <xf numFmtId="0" fontId="98" fillId="0" borderId="72" xfId="0" applyFont="1" applyBorder="1" applyAlignment="1">
      <alignment horizontal="left" vertical="center" wrapText="1"/>
    </xf>
    <xf numFmtId="0" fontId="98" fillId="0" borderId="0" xfId="0" applyFont="1" applyBorder="1" applyAlignment="1">
      <alignment horizontal="left" vertical="center" wrapText="1"/>
    </xf>
    <xf numFmtId="0" fontId="98" fillId="0" borderId="73" xfId="0" applyFont="1" applyBorder="1" applyAlignment="1">
      <alignment horizontal="left" vertical="center" wrapText="1"/>
    </xf>
    <xf numFmtId="0" fontId="99" fillId="0" borderId="72" xfId="0" applyFont="1" applyBorder="1" applyAlignment="1">
      <alignment horizontal="center" vertical="center" wrapText="1"/>
    </xf>
    <xf numFmtId="0" fontId="99" fillId="0" borderId="0" xfId="0" applyFont="1" applyBorder="1" applyAlignment="1">
      <alignment horizontal="center" vertical="center" wrapText="1"/>
    </xf>
    <xf numFmtId="0" fontId="99" fillId="0" borderId="73" xfId="0" applyFont="1" applyBorder="1" applyAlignment="1">
      <alignment horizontal="center" vertical="center" wrapText="1"/>
    </xf>
    <xf numFmtId="0" fontId="98" fillId="0" borderId="72"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73" xfId="0" applyFont="1" applyBorder="1" applyAlignment="1">
      <alignment horizontal="center" vertical="center" wrapText="1"/>
    </xf>
    <xf numFmtId="0" fontId="101" fillId="0" borderId="7" xfId="0" applyFont="1" applyBorder="1" applyAlignment="1">
      <alignment horizontal="justify" vertical="center" wrapText="1"/>
    </xf>
    <xf numFmtId="0" fontId="95" fillId="0" borderId="0" xfId="0" applyFont="1" applyFill="1" applyBorder="1" applyAlignment="1">
      <alignment vertical="center" wrapText="1"/>
    </xf>
    <xf numFmtId="0" fontId="4" fillId="0" borderId="74" xfId="0" applyFont="1" applyFill="1" applyBorder="1" applyAlignment="1">
      <alignment vertical="center" wrapText="1"/>
    </xf>
    <xf numFmtId="0" fontId="14" fillId="31" borderId="7" xfId="0" applyFont="1" applyFill="1" applyBorder="1" applyAlignment="1">
      <alignment horizontal="center" vertical="center"/>
    </xf>
    <xf numFmtId="0" fontId="91" fillId="29" borderId="53" xfId="0" applyFont="1" applyFill="1" applyBorder="1" applyAlignment="1">
      <alignment horizontal="left" vertical="center" wrapText="1"/>
    </xf>
    <xf numFmtId="0" fontId="91" fillId="29"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29" borderId="53" xfId="0" applyFont="1" applyFill="1" applyBorder="1" applyAlignment="1">
      <alignment horizontal="left" vertical="center" wrapText="1"/>
    </xf>
    <xf numFmtId="0" fontId="4" fillId="29" borderId="0" xfId="0" applyFont="1" applyFill="1" applyBorder="1" applyAlignment="1">
      <alignment horizontal="left" vertical="center" wrapText="1"/>
    </xf>
  </cellXfs>
  <cellStyles count="509">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5" xr:uid="{00000000-0005-0000-0000-0000C1000000}"/>
    <cellStyle name="Actual Date" xfId="406" xr:uid="{00000000-0005-0000-0000-0000C2000000}"/>
    <cellStyle name="Aee­ " xfId="407" xr:uid="{00000000-0005-0000-0000-0000C3000000}"/>
    <cellStyle name="ÅëÈ­ [0]_¸ðÇü¸·" xfId="408" xr:uid="{00000000-0005-0000-0000-0000C4000000}"/>
    <cellStyle name="AeE­ [0]_¼oAI¼º " xfId="409" xr:uid="{00000000-0005-0000-0000-0000C5000000}"/>
    <cellStyle name="Aee­ _산외-산내도로공사" xfId="410" xr:uid="{00000000-0005-0000-0000-0000C6000000}"/>
    <cellStyle name="ÅëÈ­_¸ðÇü¸·" xfId="411" xr:uid="{00000000-0005-0000-0000-0000C7000000}"/>
    <cellStyle name="AeE­_¼oAI¼º " xfId="412" xr:uid="{00000000-0005-0000-0000-0000C8000000}"/>
    <cellStyle name="ÄÞ¸¶ [0]_¸ðÇü¸·" xfId="413" xr:uid="{00000000-0005-0000-0000-0000C9000000}"/>
    <cellStyle name="AÞ¸¶ [0]_¼oAI¼º " xfId="414" xr:uid="{00000000-0005-0000-0000-0000CA000000}"/>
    <cellStyle name="ÄÞ¸¶_¸ðÇü¸·" xfId="415" xr:uid="{00000000-0005-0000-0000-0000CB000000}"/>
    <cellStyle name="AÞ¸¶_¼oAI¼º " xfId="416" xr:uid="{00000000-0005-0000-0000-0000CC000000}"/>
    <cellStyle name="b?þ?b?þ?b?þ?b?þ?b?þ?b?þ?b?þ?b?þ?b?þ?b?þ?b灌þ?b?þ?&lt;?b?þ?b濬þ?b?þ?b?þ昰_x0018_?þ????_x0008_" xfId="417" xr:uid="{00000000-0005-0000-0000-0000CD000000}"/>
    <cellStyle name="b?þ?b?þ?b?þ?b灌þ?b?þ?&lt;?b?þ?b濬þ?b?þ?b?þ昰_x0018_?þ????_x0008_" xfId="418" xr:uid="{00000000-0005-0000-0000-0000CE000000}"/>
    <cellStyle name="b␌þකb濰þඪb瀠þයb灌þ්b炈þ宐&lt;෢b濈þෲb濬þขb瀐þฒb瀰þ昰_x0018_⋸þ㤕䰀ጤܕ_x0008_" xfId="419" xr:uid="{00000000-0005-0000-0000-0000CF000000}"/>
    <cellStyle name="body" xfId="421" xr:uid="{00000000-0005-0000-0000-0000D0000000}"/>
    <cellStyle name="b嬜þപb嬼þഺb孬þൊb⍜þ൚b⍼þ൪b⎨þൺb⏜þඊb␌þකb濰þඪb瀠þයb灌þ්b炈þ宐&lt;෢b濈þෲb濬þขb瀐þฒb瀰þ昰_x0018_⋸þ㤕䰀ጤܕ_x0008_" xfId="420" xr:uid="{00000000-0005-0000-0000-0000D1000000}"/>
    <cellStyle name="C¡IA¨ª_Sheet1 (2)" xfId="422" xr:uid="{00000000-0005-0000-0000-0000D2000000}"/>
    <cellStyle name="C￥AØ_  FAB AIA¤  " xfId="423" xr:uid="{00000000-0005-0000-0000-0000D3000000}"/>
    <cellStyle name="Ç¥ÁØ_¸ðÇü¸·" xfId="424" xr:uid="{00000000-0005-0000-0000-0000D4000000}"/>
    <cellStyle name="C￥AØ_¿μ¾÷CoE² " xfId="425" xr:uid="{00000000-0005-0000-0000-0000D5000000}"/>
    <cellStyle name="Ç¥ÁØ_°­´ç (2)" xfId="426" xr:uid="{00000000-0005-0000-0000-0000D6000000}"/>
    <cellStyle name="C￥AØ_³e¹≪" xfId="427" xr:uid="{00000000-0005-0000-0000-0000D7000000}"/>
    <cellStyle name="Calc Currency (0)" xfId="428" xr:uid="{00000000-0005-0000-0000-0000D8000000}"/>
    <cellStyle name="category" xfId="429" xr:uid="{00000000-0005-0000-0000-0000D9000000}"/>
    <cellStyle name="Comma" xfId="430" xr:uid="{00000000-0005-0000-0000-0000DA000000}"/>
    <cellStyle name="Comma [0]" xfId="431" xr:uid="{00000000-0005-0000-0000-0000DB000000}"/>
    <cellStyle name="comma zerodec" xfId="432" xr:uid="{00000000-0005-0000-0000-0000DC000000}"/>
    <cellStyle name="Comma_ SG&amp;A Bridge " xfId="433" xr:uid="{00000000-0005-0000-0000-0000DD000000}"/>
    <cellStyle name="Comma0" xfId="434" xr:uid="{00000000-0005-0000-0000-0000DE000000}"/>
    <cellStyle name="Copied" xfId="435" xr:uid="{00000000-0005-0000-0000-0000DF000000}"/>
    <cellStyle name="Currency" xfId="436" xr:uid="{00000000-0005-0000-0000-0000E0000000}"/>
    <cellStyle name="Currency [0]" xfId="437" xr:uid="{00000000-0005-0000-0000-0000E1000000}"/>
    <cellStyle name="Currency_ SG&amp;A Bridge " xfId="438" xr:uid="{00000000-0005-0000-0000-0000E2000000}"/>
    <cellStyle name="Currency0" xfId="439" xr:uid="{00000000-0005-0000-0000-0000E3000000}"/>
    <cellStyle name="Currency1" xfId="440" xr:uid="{00000000-0005-0000-0000-0000E4000000}"/>
    <cellStyle name="Date" xfId="441" xr:uid="{00000000-0005-0000-0000-0000E5000000}"/>
    <cellStyle name="Dezimal [0]_Ausdruck RUND (D)" xfId="442" xr:uid="{00000000-0005-0000-0000-0000E6000000}"/>
    <cellStyle name="Dezimal_Ausdruck RUND (D)" xfId="443" xr:uid="{00000000-0005-0000-0000-0000E7000000}"/>
    <cellStyle name="Dollar (zero dec)" xfId="444" xr:uid="{00000000-0005-0000-0000-0000E8000000}"/>
    <cellStyle name="Entered" xfId="445" xr:uid="{00000000-0005-0000-0000-0000E9000000}"/>
    <cellStyle name="F2" xfId="446" xr:uid="{00000000-0005-0000-0000-0000EA000000}"/>
    <cellStyle name="F3" xfId="447" xr:uid="{00000000-0005-0000-0000-0000EB000000}"/>
    <cellStyle name="F4" xfId="448" xr:uid="{00000000-0005-0000-0000-0000EC000000}"/>
    <cellStyle name="F5" xfId="449" xr:uid="{00000000-0005-0000-0000-0000ED000000}"/>
    <cellStyle name="F6" xfId="450" xr:uid="{00000000-0005-0000-0000-0000EE000000}"/>
    <cellStyle name="F7" xfId="451" xr:uid="{00000000-0005-0000-0000-0000EF000000}"/>
    <cellStyle name="F8" xfId="452" xr:uid="{00000000-0005-0000-0000-0000F0000000}"/>
    <cellStyle name="Fixed" xfId="453" xr:uid="{00000000-0005-0000-0000-0000F1000000}"/>
    <cellStyle name="G/표준" xfId="454" xr:uid="{00000000-0005-0000-0000-0000F2000000}"/>
    <cellStyle name="Grey" xfId="455" xr:uid="{00000000-0005-0000-0000-0000F3000000}"/>
    <cellStyle name="head" xfId="456" xr:uid="{00000000-0005-0000-0000-0000F4000000}"/>
    <cellStyle name="head 1" xfId="457" xr:uid="{00000000-0005-0000-0000-0000F5000000}"/>
    <cellStyle name="head 1-1" xfId="458" xr:uid="{00000000-0005-0000-0000-0000F6000000}"/>
    <cellStyle name="HEADER" xfId="459" xr:uid="{00000000-0005-0000-0000-0000F7000000}"/>
    <cellStyle name="Header1" xfId="460" xr:uid="{00000000-0005-0000-0000-0000F8000000}"/>
    <cellStyle name="Header2" xfId="461" xr:uid="{00000000-0005-0000-0000-0000F9000000}"/>
    <cellStyle name="Heading 1" xfId="462" xr:uid="{00000000-0005-0000-0000-0000FA000000}"/>
    <cellStyle name="Heading 2" xfId="463" xr:uid="{00000000-0005-0000-0000-0000FB000000}"/>
    <cellStyle name="Heading1" xfId="464" xr:uid="{00000000-0005-0000-0000-0000FC000000}"/>
    <cellStyle name="Heading2" xfId="465" xr:uid="{00000000-0005-0000-0000-0000FD000000}"/>
    <cellStyle name="Helv8_PFD4.XLS" xfId="466" xr:uid="{00000000-0005-0000-0000-0000FE000000}"/>
    <cellStyle name="HIGHLIGHT" xfId="467" xr:uid="{00000000-0005-0000-0000-0000FF000000}"/>
    <cellStyle name="Input [yellow]" xfId="468" xr:uid="{00000000-0005-0000-0000-000000010000}"/>
    <cellStyle name="Milliers [0]_Arabian Spec" xfId="469" xr:uid="{00000000-0005-0000-0000-000001010000}"/>
    <cellStyle name="Milliers_Arabian Spec" xfId="470" xr:uid="{00000000-0005-0000-0000-000002010000}"/>
    <cellStyle name="Model" xfId="471" xr:uid="{00000000-0005-0000-0000-000003010000}"/>
    <cellStyle name="Mon?aire [0]_Arabian Spec" xfId="472" xr:uid="{00000000-0005-0000-0000-000004010000}"/>
    <cellStyle name="Mon?aire_Arabian Spec" xfId="473" xr:uid="{00000000-0005-0000-0000-000005010000}"/>
    <cellStyle name="no dec" xfId="474" xr:uid="{00000000-0005-0000-0000-000006010000}"/>
    <cellStyle name="Normal - Style1" xfId="476" xr:uid="{00000000-0005-0000-0000-000007010000}"/>
    <cellStyle name="Normal - Style2" xfId="477" xr:uid="{00000000-0005-0000-0000-000008010000}"/>
    <cellStyle name="Normal - Style3" xfId="478" xr:uid="{00000000-0005-0000-0000-000009010000}"/>
    <cellStyle name="Normal - Style4" xfId="479" xr:uid="{00000000-0005-0000-0000-00000A010000}"/>
    <cellStyle name="Normal - Style5" xfId="480" xr:uid="{00000000-0005-0000-0000-00000B010000}"/>
    <cellStyle name="Normal - Style6" xfId="481" xr:uid="{00000000-0005-0000-0000-00000C010000}"/>
    <cellStyle name="Normal - Style7" xfId="482" xr:uid="{00000000-0005-0000-0000-00000D010000}"/>
    <cellStyle name="Normal - Style8" xfId="483" xr:uid="{00000000-0005-0000-0000-00000E010000}"/>
    <cellStyle name="Normal - 유형1" xfId="475" xr:uid="{00000000-0005-0000-0000-00000F010000}"/>
    <cellStyle name="Normal_ SG&amp;A Bridge " xfId="484" xr:uid="{00000000-0005-0000-0000-000010010000}"/>
    <cellStyle name="Percent" xfId="485" xr:uid="{00000000-0005-0000-0000-000011010000}"/>
    <cellStyle name="Percent [2]" xfId="486" xr:uid="{00000000-0005-0000-0000-000012010000}"/>
    <cellStyle name="Percent_시운전예산서(2주)" xfId="487" xr:uid="{00000000-0005-0000-0000-000013010000}"/>
    <cellStyle name="RevList" xfId="488" xr:uid="{00000000-0005-0000-0000-000014010000}"/>
    <cellStyle name="Standard_A" xfId="489" xr:uid="{00000000-0005-0000-0000-000015010000}"/>
    <cellStyle name="subhead" xfId="490" xr:uid="{00000000-0005-0000-0000-000016010000}"/>
    <cellStyle name="Subtotal" xfId="491" xr:uid="{00000000-0005-0000-0000-000017010000}"/>
    <cellStyle name="þ?b?þ?b?þ?b?þ?b?þ?b?þ?b?þ?b灌þ?b?þ?&lt;?b?þ?b濬þ?b?þ?b?þ昰_x0018_?þ????_x0008_" xfId="492" xr:uid="{00000000-0005-0000-0000-000018010000}"/>
    <cellStyle name="þ൚b⍼þ൪b⎨þൺb⏜þඊb␌þකb濰þඪb瀠þයb灌þ්b炈þ宐&lt;෢b濈þෲb濬þขb瀐þฒb瀰þ昰_x0018_⋸þ㤕䰀ጤܕ_x0008_" xfId="493" xr:uid="{00000000-0005-0000-0000-000019010000}"/>
    <cellStyle name="Title" xfId="494" xr:uid="{00000000-0005-0000-0000-00001A010000}"/>
    <cellStyle name="title [1]" xfId="495" xr:uid="{00000000-0005-0000-0000-00001B010000}"/>
    <cellStyle name="title [2]" xfId="496" xr:uid="{00000000-0005-0000-0000-00001C010000}"/>
    <cellStyle name="Total" xfId="497" xr:uid="{00000000-0005-0000-0000-00001F010000}"/>
    <cellStyle name="UM" xfId="498" xr:uid="{00000000-0005-0000-0000-000020010000}"/>
    <cellStyle name="Unprot" xfId="499" xr:uid="{00000000-0005-0000-0000-000021010000}"/>
    <cellStyle name="Unprot$" xfId="500" xr:uid="{00000000-0005-0000-0000-000022010000}"/>
    <cellStyle name="Unprotect" xfId="501" xr:uid="{00000000-0005-0000-0000-000023010000}"/>
    <cellStyle name="W?rung [0]_Ausdruck RUND (D)" xfId="502" xr:uid="{00000000-0005-0000-0000-000024010000}"/>
    <cellStyle name="W?rung_Ausdruck RUND (D)" xfId="503"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1］" xfId="220" xr:uid="{00000000-0005-0000-0000-000041010000}"/>
    <cellStyle name="백분율［△2］" xfId="221" xr:uid="{00000000-0005-0000-0000-000042010000}"/>
    <cellStyle name="보통" xfId="222" builtinId="28" customBuiltin="1"/>
    <cellStyle name="뷭?_빟랹둴봃섟 " xfId="223" xr:uid="{00000000-0005-0000-0000-000044010000}"/>
    <cellStyle name="선택영역의 가운데로" xfId="224" xr:uid="{00000000-0005-0000-0000-000045010000}"/>
    <cellStyle name="설계서" xfId="225" xr:uid="{00000000-0005-0000-0000-000046010000}"/>
    <cellStyle name="설계서-내용" xfId="226" xr:uid="{00000000-0005-0000-0000-000047010000}"/>
    <cellStyle name="설계서-내용-소수점" xfId="227" xr:uid="{00000000-0005-0000-0000-000048010000}"/>
    <cellStyle name="설계서-내용-우" xfId="228" xr:uid="{00000000-0005-0000-0000-000049010000}"/>
    <cellStyle name="설계서-내용-좌" xfId="229" xr:uid="{00000000-0005-0000-0000-00004A010000}"/>
    <cellStyle name="설계서-소제목" xfId="230" xr:uid="{00000000-0005-0000-0000-00004B010000}"/>
    <cellStyle name="설계서-타이틀" xfId="231" xr:uid="{00000000-0005-0000-0000-00004C010000}"/>
    <cellStyle name="설계서-항목" xfId="232" xr:uid="{00000000-0005-0000-0000-00004D010000}"/>
    <cellStyle name="설명 텍스트" xfId="233" builtinId="53" customBuiltin="1"/>
    <cellStyle name="셀 확인" xfId="234" builtinId="23" customBuiltin="1"/>
    <cellStyle name="수산" xfId="235" xr:uid="{00000000-0005-0000-0000-000050010000}"/>
    <cellStyle name="숫자(R)" xfId="236" xr:uid="{00000000-0005-0000-0000-000051010000}"/>
    <cellStyle name="쉼표 [0]" xfId="237" builtinId="6"/>
    <cellStyle name="쉼표 [0] 2" xfId="508" xr:uid="{00000000-0005-0000-0000-000053010000}"/>
    <cellStyle name="쉼표 [0]_포이즈앤컴팩트-터널스크린차단막(경비2004)" xfId="238" xr:uid="{00000000-0005-0000-0000-000058010000}"/>
    <cellStyle name="스타일 1" xfId="239" xr:uid="{00000000-0005-0000-0000-00005A010000}"/>
    <cellStyle name="스타일 2" xfId="240" xr:uid="{00000000-0005-0000-0000-00005B010000}"/>
    <cellStyle name="안건회계법인" xfId="241" xr:uid="{00000000-0005-0000-0000-00005C010000}"/>
    <cellStyle name="연결된 셀" xfId="242" builtinId="24" customBuiltin="1"/>
    <cellStyle name="요약" xfId="243" builtinId="25" customBuiltin="1"/>
    <cellStyle name="원" xfId="244" xr:uid="{00000000-0005-0000-0000-00005F010000}"/>
    <cellStyle name="원_0008금감원통합감독검사정보시스템" xfId="245" xr:uid="{00000000-0005-0000-0000-000060010000}"/>
    <cellStyle name="원_0009김포공항LED교체공사(광일)" xfId="246" xr:uid="{00000000-0005-0000-0000-000061010000}"/>
    <cellStyle name="원_0011KIST소각설비제작설치" xfId="249" xr:uid="{00000000-0005-0000-0000-000062010000}"/>
    <cellStyle name="원_0011긴급전화기정산(99년형광일)" xfId="247" xr:uid="{00000000-0005-0000-0000-000063010000}"/>
    <cellStyle name="원_0011부산종합경기장전광판" xfId="248" xr:uid="{00000000-0005-0000-0000-000064010000}"/>
    <cellStyle name="원_0012문화유적지표석제작설치" xfId="250" xr:uid="{00000000-0005-0000-0000-000065010000}"/>
    <cellStyle name="원_0102국제조명신공항분수조명" xfId="251" xr:uid="{00000000-0005-0000-0000-000066010000}"/>
    <cellStyle name="원_0103회전식현수막게시대제작설치" xfId="252" xr:uid="{00000000-0005-0000-0000-000067010000}"/>
    <cellStyle name="원_0104포항시침출수처리시스템" xfId="253" xr:uid="{00000000-0005-0000-0000-000068010000}"/>
    <cellStyle name="원_0105담배자판기개조원가" xfId="254" xr:uid="{00000000-0005-0000-0000-000069010000}"/>
    <cellStyle name="원_0106LG인버터냉난방기제작-1" xfId="255" xr:uid="{00000000-0005-0000-0000-00006A010000}"/>
    <cellStyle name="원_0107광전송장비구매설치" xfId="256" xr:uid="{00000000-0005-0000-0000-00006B010000}"/>
    <cellStyle name="원_0107도공IBS설비SW부문(참조)" xfId="257" xr:uid="{00000000-0005-0000-0000-00006C010000}"/>
    <cellStyle name="원_0107문화재복원용목재-8월6일" xfId="258" xr:uid="{00000000-0005-0000-0000-00006D010000}"/>
    <cellStyle name="원_0107포천영중수배전반(제조,설치)" xfId="259" xr:uid="{00000000-0005-0000-0000-00006E010000}"/>
    <cellStyle name="원_0108농기반미곡건조기제작설치" xfId="260" xr:uid="{00000000-0005-0000-0000-00006F010000}"/>
    <cellStyle name="원_0108담배인삼공사영업춘추복" xfId="261" xr:uid="{00000000-0005-0000-0000-000070010000}"/>
    <cellStyle name="원_0108한국전기교통-LED교통신호등((원본))" xfId="262" xr:uid="{00000000-0005-0000-0000-000071010000}"/>
    <cellStyle name="원_0111해양수산부등명기제작" xfId="263" xr:uid="{00000000-0005-0000-0000-000072010000}"/>
    <cellStyle name="원_0111핸디소프트-전자표준문서시스템" xfId="264" xr:uid="{00000000-0005-0000-0000-000073010000}"/>
    <cellStyle name="원_0112금감원사무자동화시스템" xfId="265" xr:uid="{00000000-0005-0000-0000-000074010000}"/>
    <cellStyle name="원_0112수도권매립지SW원가" xfId="266" xr:uid="{00000000-0005-0000-0000-000075010000}"/>
    <cellStyle name="원_0112중고원-HRD종합정보망구축(完)" xfId="267" xr:uid="{00000000-0005-0000-0000-000076010000}"/>
    <cellStyle name="원_0201종합예술회관의자제작설치-1" xfId="268" xr:uid="{00000000-0005-0000-0000-000077010000}"/>
    <cellStyle name="원_0202마사회근무복" xfId="269" xr:uid="{00000000-0005-0000-0000-000078010000}"/>
    <cellStyle name="원_0202부경교재-승강칠판" xfId="270" xr:uid="{00000000-0005-0000-0000-000079010000}"/>
    <cellStyle name="원_0204한국석묘납골함-1규격" xfId="271" xr:uid="{00000000-0005-0000-0000-00007A010000}"/>
    <cellStyle name="원_0206금감원금융정보교환망재구축" xfId="272" xr:uid="{00000000-0005-0000-0000-00007B010000}"/>
    <cellStyle name="원_0206정통부수납장표기기제작설치" xfId="273" xr:uid="{00000000-0005-0000-0000-00007C010000}"/>
    <cellStyle name="원_0207담배인삼공사-담요" xfId="274" xr:uid="{00000000-0005-0000-0000-00007D010000}"/>
    <cellStyle name="원_0208레비텍-다층여과기설계변경" xfId="275" xr:uid="{00000000-0005-0000-0000-00007E010000}"/>
    <cellStyle name="원_0209이산화염소발생기-설치(50K)" xfId="276" xr:uid="{00000000-0005-0000-0000-00007F010000}"/>
    <cellStyle name="원_0210현대정보기술-TD이중계" xfId="277" xr:uid="{00000000-0005-0000-0000-000080010000}"/>
    <cellStyle name="원_0211조달청-#1대북지원사업정산(1월7일)" xfId="278" xr:uid="{00000000-0005-0000-0000-000081010000}"/>
    <cellStyle name="원_0212금감원-법규정보시스템(完)" xfId="279" xr:uid="{00000000-0005-0000-0000-000082010000}"/>
    <cellStyle name="원_0301교통방송-CCTV유지보수" xfId="280" xr:uid="{00000000-0005-0000-0000-000083010000}"/>
    <cellStyle name="원_0302인천경찰청-무인단속기위탁관리" xfId="281" xr:uid="{00000000-0005-0000-0000-000084010000}"/>
    <cellStyle name="원_0302조달청-대북지원2차(안성연)" xfId="282" xr:uid="{00000000-0005-0000-0000-000085010000}"/>
    <cellStyle name="원_0302조달청-대북지원2차(최수현)" xfId="283" xr:uid="{00000000-0005-0000-0000-000086010000}"/>
    <cellStyle name="원_0302표준문서-쌍용정보통신(신)" xfId="284" xr:uid="{00000000-0005-0000-0000-000087010000}"/>
    <cellStyle name="원_0304소프트파워-정부표준전자문서시스템" xfId="285" xr:uid="{00000000-0005-0000-0000-000088010000}"/>
    <cellStyle name="원_0304소프트파워-정부표준전자문서시스템(完)" xfId="286" xr:uid="{00000000-0005-0000-0000-000089010000}"/>
    <cellStyle name="원_0304철도청-주변환장치-1" xfId="287" xr:uid="{00000000-0005-0000-0000-00008A010000}"/>
    <cellStyle name="원_0305금감원-금융통계정보시스템구축(完)" xfId="288" xr:uid="{00000000-0005-0000-0000-00008B010000}"/>
    <cellStyle name="원_0305제낭조합-면범포지" xfId="289" xr:uid="{00000000-0005-0000-0000-00008C010000}"/>
    <cellStyle name="원_0306제낭공업협동조합-면범포지원단(경비까지)" xfId="290" xr:uid="{00000000-0005-0000-0000-00008D010000}"/>
    <cellStyle name="원_0307경찰청-무인교통단속표준SW개발용역(完)" xfId="291" xr:uid="{00000000-0005-0000-0000-00008E010000}"/>
    <cellStyle name="원_0308조달청-#8대북지원사업정산" xfId="292" xr:uid="{00000000-0005-0000-0000-00008F010000}"/>
    <cellStyle name="원_0309두합크린텍-설치원가" xfId="293" xr:uid="{00000000-0005-0000-0000-000090010000}"/>
    <cellStyle name="원_0309조달청-#9대북지원사업정산" xfId="294" xr:uid="{00000000-0005-0000-0000-000091010000}"/>
    <cellStyle name="원_0310여주상수도-탈수기(유천ENG)" xfId="295" xr:uid="{00000000-0005-0000-0000-000092010000}"/>
    <cellStyle name="원_0311대기해양작업시간" xfId="296" xr:uid="{00000000-0005-0000-0000-000093010000}"/>
    <cellStyle name="원_0311대기해양중형등명기" xfId="297" xr:uid="{00000000-0005-0000-0000-000094010000}"/>
    <cellStyle name="원_0312국민체육진흥공단-전기부문" xfId="298" xr:uid="{00000000-0005-0000-0000-000095010000}"/>
    <cellStyle name="원_0312대기해양-중형등명기제작설치" xfId="299" xr:uid="{00000000-0005-0000-0000-000096010000}"/>
    <cellStyle name="원_0312라이준-칼라아스콘4규격" xfId="300" xr:uid="{00000000-0005-0000-0000-000097010000}"/>
    <cellStyle name="원_0401집진기프로그램SW개발비산정" xfId="301" xr:uid="{00000000-0005-0000-0000-000098010000}"/>
    <cellStyle name="원_2001-06조달청신성-한냉지형" xfId="302" xr:uid="{00000000-0005-0000-0000-000099010000}"/>
    <cellStyle name="원_2002-03경찰대학-졸업식" xfId="303" xr:uid="{00000000-0005-0000-0000-00009A010000}"/>
    <cellStyle name="원_2002-03경찰청-경찰표지장" xfId="304" xr:uid="{00000000-0005-0000-0000-00009B010000}"/>
    <cellStyle name="원_2002-03반디-가로등(열주형)" xfId="305" xr:uid="{00000000-0005-0000-0000-00009C010000}"/>
    <cellStyle name="원_2002-03신화전자-감지기" xfId="306" xr:uid="{00000000-0005-0000-0000-00009D010000}"/>
    <cellStyle name="원_2002-04강원랜드-슬러트머신" xfId="307" xr:uid="{00000000-0005-0000-0000-00009E010000}"/>
    <cellStyle name="원_2002-04메가컴-외주무대" xfId="308" xr:uid="{00000000-0005-0000-0000-00009F010000}"/>
    <cellStyle name="원_2002-04엘지애드-무대" xfId="309" xr:uid="{00000000-0005-0000-0000-0000A0010000}"/>
    <cellStyle name="원_2002-05강원랜드-슬러트머신(넥스터)" xfId="310" xr:uid="{00000000-0005-0000-0000-0000A1010000}"/>
    <cellStyle name="원_2002-05경기경찰청-냉온수기공사" xfId="311" xr:uid="{00000000-0005-0000-0000-0000A2010000}"/>
    <cellStyle name="원_2002-05대통령비서실-카페트" xfId="312" xr:uid="{00000000-0005-0000-0000-0000A3010000}"/>
    <cellStyle name="원_2002결과표" xfId="313" xr:uid="{00000000-0005-0000-0000-0000A4010000}"/>
    <cellStyle name="원_2002결과표1" xfId="314" xr:uid="{00000000-0005-0000-0000-0000A5010000}"/>
    <cellStyle name="원_2003-01정일사-표창5종" xfId="315" xr:uid="{00000000-0005-0000-0000-0000A6010000}"/>
    <cellStyle name="원_2004년완성공사원가경비율(변경최종))" xfId="316" xr:uid="{00000000-0005-0000-0000-0000A7010000}"/>
    <cellStyle name="원_2004년완성공사원가경비율(조달청미적용)1" xfId="317" xr:uid="{00000000-0005-0000-0000-0000A8010000}"/>
    <cellStyle name="원_5월부산마사회발주기제작1" xfId="318" xr:uid="{00000000-0005-0000-0000-0000A9010000}"/>
    <cellStyle name="원_Pilot플랜트-계변경" xfId="357" xr:uid="{00000000-0005-0000-0000-0000AA010000}"/>
    <cellStyle name="원_Pilot플랜트이전설치-변경최종" xfId="358" xr:uid="{00000000-0005-0000-0000-0000AB010000}"/>
    <cellStyle name="원_SW(케이비)" xfId="359" xr:uid="{00000000-0005-0000-0000-0000AC010000}"/>
    <cellStyle name="원_간지,목차,페이지,표지" xfId="319" xr:uid="{00000000-0005-0000-0000-0000AD010000}"/>
    <cellStyle name="원_경찰청-근무,기동복" xfId="320" xr:uid="{00000000-0005-0000-0000-0000AE010000}"/>
    <cellStyle name="원_공사일반관리비양식" xfId="321" xr:uid="{00000000-0005-0000-0000-0000AF010000}"/>
    <cellStyle name="원_기초공사" xfId="322" xr:uid="{00000000-0005-0000-0000-0000B0010000}"/>
    <cellStyle name="원_네인텍정보기술-회로카드(수현)" xfId="323" xr:uid="{00000000-0005-0000-0000-0000B1010000}"/>
    <cellStyle name="원_대기해양노무비" xfId="324" xr:uid="{00000000-0005-0000-0000-0000B2010000}"/>
    <cellStyle name="원_대북자재8월분" xfId="325" xr:uid="{00000000-0005-0000-0000-0000B3010000}"/>
    <cellStyle name="원_대북자재8월분-1" xfId="326" xr:uid="{00000000-0005-0000-0000-0000B4010000}"/>
    <cellStyle name="원_동산용사촌수현(원본)" xfId="327" xr:uid="{00000000-0005-0000-0000-0000B5010000}"/>
    <cellStyle name="원_백제군사전시1" xfId="328" xr:uid="{00000000-0005-0000-0000-0000B6010000}"/>
    <cellStyle name="원_수초제거기(대양기계)" xfId="329" xr:uid="{00000000-0005-0000-0000-0000B7010000}"/>
    <cellStyle name="원_시설용역" xfId="330" xr:uid="{00000000-0005-0000-0000-0000B8010000}"/>
    <cellStyle name="원_암전정밀실체현미경(수현)" xfId="331" xr:uid="{00000000-0005-0000-0000-0000B9010000}"/>
    <cellStyle name="원_오리엔탈" xfId="332" xr:uid="{00000000-0005-0000-0000-0000BA010000}"/>
    <cellStyle name="원_원본 - 한국전기교통-개선형신호등 4종" xfId="333" xr:uid="{00000000-0005-0000-0000-0000BB010000}"/>
    <cellStyle name="원_재료비" xfId="334" xr:uid="{00000000-0005-0000-0000-0000BC010000}"/>
    <cellStyle name="원_제경비율모음" xfId="335" xr:uid="{00000000-0005-0000-0000-0000BD010000}"/>
    <cellStyle name="원_제조원가" xfId="336" xr:uid="{00000000-0005-0000-0000-0000BE010000}"/>
    <cellStyle name="원_조달청-B판사천강교제작(최종본)" xfId="345" xr:uid="{00000000-0005-0000-0000-0000BF010000}"/>
    <cellStyle name="원_조달청-대북지원3차(최수현)" xfId="337" xr:uid="{00000000-0005-0000-0000-0000C0010000}"/>
    <cellStyle name="원_조달청-대북지원4차(최수현)" xfId="338" xr:uid="{00000000-0005-0000-0000-0000C1010000}"/>
    <cellStyle name="원_조달청-대북지원5차(최수현)" xfId="339" xr:uid="{00000000-0005-0000-0000-0000C2010000}"/>
    <cellStyle name="원_조달청-대북지원6차(번호)" xfId="340" xr:uid="{00000000-0005-0000-0000-0000C3010000}"/>
    <cellStyle name="원_조달청-대북지원6차(최수현)" xfId="341" xr:uid="{00000000-0005-0000-0000-0000C4010000}"/>
    <cellStyle name="원_조달청-대북지원7차(최수현)" xfId="342" xr:uid="{00000000-0005-0000-0000-0000C5010000}"/>
    <cellStyle name="원_조달청-대북지원8차(최수현)" xfId="343" xr:uid="{00000000-0005-0000-0000-0000C6010000}"/>
    <cellStyle name="원_조달청-대북지원9차(최수현)" xfId="344" xr:uid="{00000000-0005-0000-0000-0000C7010000}"/>
    <cellStyle name="원_중앙선관위(투표,개표)" xfId="346" xr:uid="{00000000-0005-0000-0000-0000C8010000}"/>
    <cellStyle name="원_중앙선관위(투표,개표)-사본" xfId="347" xr:uid="{00000000-0005-0000-0000-0000C9010000}"/>
    <cellStyle name="원_철공가공조립" xfId="348" xr:uid="{00000000-0005-0000-0000-0000CA010000}"/>
    <cellStyle name="원_최종-한국전기교통-개선형신호등 4종(공수조정)" xfId="349" xr:uid="{00000000-0005-0000-0000-0000CB010000}"/>
    <cellStyle name="원_코솔라-제조원가" xfId="350" xr:uid="{00000000-0005-0000-0000-0000CC010000}"/>
    <cellStyle name="원_테마공사새로03" xfId="351" xr:uid="{00000000-0005-0000-0000-0000CD010000}"/>
    <cellStyle name="원_토지공사-간접비" xfId="352" xr:uid="{00000000-0005-0000-0000-0000CE010000}"/>
    <cellStyle name="원_평창증설매립장-설치" xfId="353" xr:uid="{00000000-0005-0000-0000-0000CF010000}"/>
    <cellStyle name="원_한국가스공사필터제조부문" xfId="354" xr:uid="{00000000-0005-0000-0000-0000D0010000}"/>
    <cellStyle name="원_한국도로공사" xfId="355" xr:uid="{00000000-0005-0000-0000-0000D1010000}"/>
    <cellStyle name="원_한전내역서-최종" xfId="356" xr:uid="{00000000-0005-0000-0000-0000D2010000}"/>
    <cellStyle name="일위대가" xfId="360" xr:uid="{00000000-0005-0000-0000-0000D3010000}"/>
    <cellStyle name="입력" xfId="361" builtinId="20" customBuiltin="1"/>
    <cellStyle name="자리수" xfId="362" xr:uid="{00000000-0005-0000-0000-0000D5010000}"/>
    <cellStyle name="자리수0" xfId="363" xr:uid="{00000000-0005-0000-0000-0000D6010000}"/>
    <cellStyle name="점선" xfId="364" xr:uid="{00000000-0005-0000-0000-0000D7010000}"/>
    <cellStyle name="제목" xfId="365" builtinId="15" customBuiltin="1"/>
    <cellStyle name="제목 1" xfId="366" builtinId="16" customBuiltin="1"/>
    <cellStyle name="제목 2" xfId="367" builtinId="17" customBuiltin="1"/>
    <cellStyle name="제목 3" xfId="368" builtinId="18" customBuiltin="1"/>
    <cellStyle name="제목 4" xfId="369" builtinId="19" customBuiltin="1"/>
    <cellStyle name="제목[1 줄]" xfId="370" xr:uid="{00000000-0005-0000-0000-0000DD010000}"/>
    <cellStyle name="제목[2줄 아래]" xfId="371" xr:uid="{00000000-0005-0000-0000-0000DE010000}"/>
    <cellStyle name="제목[2줄 위]" xfId="372" xr:uid="{00000000-0005-0000-0000-0000DF010000}"/>
    <cellStyle name="제목1" xfId="373" xr:uid="{00000000-0005-0000-0000-0000E0010000}"/>
    <cellStyle name="좋음" xfId="374" builtinId="26" customBuiltin="1"/>
    <cellStyle name="지정되지 않음" xfId="375" xr:uid="{00000000-0005-0000-0000-0000E2010000}"/>
    <cellStyle name="출력" xfId="376" builtinId="21" customBuiltin="1"/>
    <cellStyle name="콤마 [#]" xfId="377" xr:uid="{00000000-0005-0000-0000-0000E4010000}"/>
    <cellStyle name="콤마 []" xfId="378" xr:uid="{00000000-0005-0000-0000-0000E5010000}"/>
    <cellStyle name="콤마 [0]" xfId="379" xr:uid="{00000000-0005-0000-0000-0000E6010000}"/>
    <cellStyle name="콤마 [0]기기자재비" xfId="380" xr:uid="{00000000-0005-0000-0000-0000E7010000}"/>
    <cellStyle name="콤마 [2]" xfId="381" xr:uid="{00000000-0005-0000-0000-0000E8010000}"/>
    <cellStyle name="콤마 [금액]" xfId="382" xr:uid="{00000000-0005-0000-0000-0000E9010000}"/>
    <cellStyle name="콤마 [소수]" xfId="383" xr:uid="{00000000-0005-0000-0000-0000EA010000}"/>
    <cellStyle name="콤마 [수량]" xfId="384" xr:uid="{00000000-0005-0000-0000-0000EB010000}"/>
    <cellStyle name="콤마_ 2462호표까지" xfId="385" xr:uid="{00000000-0005-0000-0000-0000EC010000}"/>
    <cellStyle name="퍼센트" xfId="386" xr:uid="{00000000-0005-0000-0000-0000ED010000}"/>
    <cellStyle name="표준" xfId="0" builtinId="0"/>
    <cellStyle name="표준 2" xfId="505" xr:uid="{00000000-0005-0000-0000-0000EF010000}"/>
    <cellStyle name="표준 3" xfId="387" xr:uid="{00000000-0005-0000-0000-0000F0010000}"/>
    <cellStyle name="표준 4" xfId="504" xr:uid="{00000000-0005-0000-0000-0000F1010000}"/>
    <cellStyle name="표준 5" xfId="507" xr:uid="{00000000-0005-0000-0000-0000F2010000}"/>
    <cellStyle name="표준_0009산림홍보관설치공사" xfId="388" xr:uid="{00000000-0005-0000-0000-0000F3010000}"/>
    <cellStyle name="표준_2000적용-공사경비11" xfId="389" xr:uid="{00000000-0005-0000-0000-0000F5010000}"/>
    <cellStyle name="표준_97공경배" xfId="390" xr:uid="{00000000-0005-0000-0000-0000F7010000}"/>
    <cellStyle name="표준_97산재율" xfId="391" xr:uid="{00000000-0005-0000-0000-0000F8010000}"/>
    <cellStyle name="표준_97일반관" xfId="392" xr:uid="{00000000-0005-0000-0000-0000FC010000}"/>
    <cellStyle name="標準_Akia(F）-8" xfId="398" xr:uid="{00000000-0005-0000-0000-0000FD010000}"/>
    <cellStyle name="표준_A製總" xfId="397" xr:uid="{00000000-0005-0000-0000-0000FE010000}"/>
    <cellStyle name="표준_工총괄표1" xfId="393" xr:uid="{00000000-0005-0000-0000-000003020000}"/>
    <cellStyle name="표준_양식1 (2)" xfId="394" xr:uid="{00000000-0005-0000-0000-000005020000}"/>
    <cellStyle name="표준_양식11" xfId="395" xr:uid="{00000000-0005-0000-0000-000007020000}"/>
    <cellStyle name="표준_이천두산열병합" xfId="506" xr:uid="{00000000-0005-0000-0000-00000A020000}"/>
    <cellStyle name="표준_조사금액작성보고서(일반)" xfId="396" xr:uid="{00000000-0005-0000-0000-00000B020000}"/>
    <cellStyle name="표준1" xfId="399" xr:uid="{00000000-0005-0000-0000-00000E020000}"/>
    <cellStyle name="표준날짜" xfId="400" xr:uid="{00000000-0005-0000-0000-00000F020000}"/>
    <cellStyle name="표준숫자" xfId="401" xr:uid="{00000000-0005-0000-0000-000010020000}"/>
    <cellStyle name="합산" xfId="402" xr:uid="{00000000-0005-0000-0000-000012020000}"/>
    <cellStyle name="화폐기호" xfId="403" xr:uid="{00000000-0005-0000-0000-000013020000}"/>
    <cellStyle name="화폐기호0" xfId="404" xr:uid="{00000000-0005-0000-0000-000014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117" Type="http://schemas.openxmlformats.org/officeDocument/2006/relationships/externalLink" Target="externalLinks/externalLink102.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63" Type="http://schemas.openxmlformats.org/officeDocument/2006/relationships/externalLink" Target="externalLinks/externalLink48.xml"/><Relationship Id="rId68" Type="http://schemas.openxmlformats.org/officeDocument/2006/relationships/externalLink" Target="externalLinks/externalLink53.xml"/><Relationship Id="rId84" Type="http://schemas.openxmlformats.org/officeDocument/2006/relationships/externalLink" Target="externalLinks/externalLink69.xml"/><Relationship Id="rId89" Type="http://schemas.openxmlformats.org/officeDocument/2006/relationships/externalLink" Target="externalLinks/externalLink74.xml"/><Relationship Id="rId112" Type="http://schemas.openxmlformats.org/officeDocument/2006/relationships/externalLink" Target="externalLinks/externalLink97.xml"/><Relationship Id="rId16" Type="http://schemas.openxmlformats.org/officeDocument/2006/relationships/externalLink" Target="externalLinks/externalLink1.xml"/><Relationship Id="rId107" Type="http://schemas.openxmlformats.org/officeDocument/2006/relationships/externalLink" Target="externalLinks/externalLink92.xml"/><Relationship Id="rId11" Type="http://schemas.openxmlformats.org/officeDocument/2006/relationships/worksheet" Target="worksheets/sheet11.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74" Type="http://schemas.openxmlformats.org/officeDocument/2006/relationships/externalLink" Target="externalLinks/externalLink59.xml"/><Relationship Id="rId79" Type="http://schemas.openxmlformats.org/officeDocument/2006/relationships/externalLink" Target="externalLinks/externalLink64.xml"/><Relationship Id="rId102" Type="http://schemas.openxmlformats.org/officeDocument/2006/relationships/externalLink" Target="externalLinks/externalLink87.xml"/><Relationship Id="rId123" Type="http://schemas.openxmlformats.org/officeDocument/2006/relationships/externalLink" Target="externalLinks/externalLink108.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75.xml"/><Relationship Id="rId95" Type="http://schemas.openxmlformats.org/officeDocument/2006/relationships/externalLink" Target="externalLinks/externalLink80.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64" Type="http://schemas.openxmlformats.org/officeDocument/2006/relationships/externalLink" Target="externalLinks/externalLink49.xml"/><Relationship Id="rId69" Type="http://schemas.openxmlformats.org/officeDocument/2006/relationships/externalLink" Target="externalLinks/externalLink54.xml"/><Relationship Id="rId113" Type="http://schemas.openxmlformats.org/officeDocument/2006/relationships/externalLink" Target="externalLinks/externalLink98.xml"/><Relationship Id="rId118" Type="http://schemas.openxmlformats.org/officeDocument/2006/relationships/externalLink" Target="externalLinks/externalLink103.xml"/><Relationship Id="rId80" Type="http://schemas.openxmlformats.org/officeDocument/2006/relationships/externalLink" Target="externalLinks/externalLink65.xml"/><Relationship Id="rId85" Type="http://schemas.openxmlformats.org/officeDocument/2006/relationships/externalLink" Target="externalLinks/externalLink70.xml"/><Relationship Id="rId12" Type="http://schemas.openxmlformats.org/officeDocument/2006/relationships/worksheet" Target="worksheets/sheet12.xml"/><Relationship Id="rId17" Type="http://schemas.openxmlformats.org/officeDocument/2006/relationships/externalLink" Target="externalLinks/externalLink2.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59" Type="http://schemas.openxmlformats.org/officeDocument/2006/relationships/externalLink" Target="externalLinks/externalLink44.xml"/><Relationship Id="rId103" Type="http://schemas.openxmlformats.org/officeDocument/2006/relationships/externalLink" Target="externalLinks/externalLink88.xml"/><Relationship Id="rId108" Type="http://schemas.openxmlformats.org/officeDocument/2006/relationships/externalLink" Target="externalLinks/externalLink93.xml"/><Relationship Id="rId124" Type="http://schemas.openxmlformats.org/officeDocument/2006/relationships/externalLink" Target="externalLinks/externalLink109.xml"/><Relationship Id="rId54" Type="http://schemas.openxmlformats.org/officeDocument/2006/relationships/externalLink" Target="externalLinks/externalLink39.xml"/><Relationship Id="rId70" Type="http://schemas.openxmlformats.org/officeDocument/2006/relationships/externalLink" Target="externalLinks/externalLink55.xml"/><Relationship Id="rId75" Type="http://schemas.openxmlformats.org/officeDocument/2006/relationships/externalLink" Target="externalLinks/externalLink60.xml"/><Relationship Id="rId91" Type="http://schemas.openxmlformats.org/officeDocument/2006/relationships/externalLink" Target="externalLinks/externalLink76.xml"/><Relationship Id="rId96" Type="http://schemas.openxmlformats.org/officeDocument/2006/relationships/externalLink" Target="externalLinks/externalLink8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49" Type="http://schemas.openxmlformats.org/officeDocument/2006/relationships/externalLink" Target="externalLinks/externalLink34.xml"/><Relationship Id="rId114" Type="http://schemas.openxmlformats.org/officeDocument/2006/relationships/externalLink" Target="externalLinks/externalLink99.xml"/><Relationship Id="rId119" Type="http://schemas.openxmlformats.org/officeDocument/2006/relationships/externalLink" Target="externalLinks/externalLink104.xml"/><Relationship Id="rId44" Type="http://schemas.openxmlformats.org/officeDocument/2006/relationships/externalLink" Target="externalLinks/externalLink29.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81" Type="http://schemas.openxmlformats.org/officeDocument/2006/relationships/externalLink" Target="externalLinks/externalLink66.xml"/><Relationship Id="rId86" Type="http://schemas.openxmlformats.org/officeDocument/2006/relationships/externalLink" Target="externalLinks/externalLink71.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109" Type="http://schemas.openxmlformats.org/officeDocument/2006/relationships/externalLink" Target="externalLinks/externalLink9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76" Type="http://schemas.openxmlformats.org/officeDocument/2006/relationships/externalLink" Target="externalLinks/externalLink61.xml"/><Relationship Id="rId97" Type="http://schemas.openxmlformats.org/officeDocument/2006/relationships/externalLink" Target="externalLinks/externalLink82.xml"/><Relationship Id="rId104" Type="http://schemas.openxmlformats.org/officeDocument/2006/relationships/externalLink" Target="externalLinks/externalLink89.xml"/><Relationship Id="rId120" Type="http://schemas.openxmlformats.org/officeDocument/2006/relationships/externalLink" Target="externalLinks/externalLink105.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56.xml"/><Relationship Id="rId92" Type="http://schemas.openxmlformats.org/officeDocument/2006/relationships/externalLink" Target="externalLinks/externalLink77.xml"/><Relationship Id="rId2" Type="http://schemas.openxmlformats.org/officeDocument/2006/relationships/worksheet" Target="worksheets/sheet2.xml"/><Relationship Id="rId29" Type="http://schemas.openxmlformats.org/officeDocument/2006/relationships/externalLink" Target="externalLinks/externalLink14.xml"/><Relationship Id="rId24" Type="http://schemas.openxmlformats.org/officeDocument/2006/relationships/externalLink" Target="externalLinks/externalLink9.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66" Type="http://schemas.openxmlformats.org/officeDocument/2006/relationships/externalLink" Target="externalLinks/externalLink51.xml"/><Relationship Id="rId87" Type="http://schemas.openxmlformats.org/officeDocument/2006/relationships/externalLink" Target="externalLinks/externalLink72.xml"/><Relationship Id="rId110" Type="http://schemas.openxmlformats.org/officeDocument/2006/relationships/externalLink" Target="externalLinks/externalLink95.xml"/><Relationship Id="rId115" Type="http://schemas.openxmlformats.org/officeDocument/2006/relationships/externalLink" Target="externalLinks/externalLink100.xml"/><Relationship Id="rId61" Type="http://schemas.openxmlformats.org/officeDocument/2006/relationships/externalLink" Target="externalLinks/externalLink46.xml"/><Relationship Id="rId82" Type="http://schemas.openxmlformats.org/officeDocument/2006/relationships/externalLink" Target="externalLinks/externalLink67.xml"/><Relationship Id="rId19" Type="http://schemas.openxmlformats.org/officeDocument/2006/relationships/externalLink" Target="externalLinks/externalLink4.xml"/><Relationship Id="rId14" Type="http://schemas.openxmlformats.org/officeDocument/2006/relationships/worksheet" Target="worksheets/sheet14.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56" Type="http://schemas.openxmlformats.org/officeDocument/2006/relationships/externalLink" Target="externalLinks/externalLink41.xml"/><Relationship Id="rId77" Type="http://schemas.openxmlformats.org/officeDocument/2006/relationships/externalLink" Target="externalLinks/externalLink62.xml"/><Relationship Id="rId100" Type="http://schemas.openxmlformats.org/officeDocument/2006/relationships/externalLink" Target="externalLinks/externalLink85.xml"/><Relationship Id="rId105" Type="http://schemas.openxmlformats.org/officeDocument/2006/relationships/externalLink" Target="externalLinks/externalLink90.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93" Type="http://schemas.openxmlformats.org/officeDocument/2006/relationships/externalLink" Target="externalLinks/externalLink78.xml"/><Relationship Id="rId98" Type="http://schemas.openxmlformats.org/officeDocument/2006/relationships/externalLink" Target="externalLinks/externalLink83.xml"/><Relationship Id="rId121" Type="http://schemas.openxmlformats.org/officeDocument/2006/relationships/externalLink" Target="externalLinks/externalLink106.xml"/><Relationship Id="rId3" Type="http://schemas.openxmlformats.org/officeDocument/2006/relationships/worksheet" Target="worksheets/sheet3.xml"/><Relationship Id="rId25" Type="http://schemas.openxmlformats.org/officeDocument/2006/relationships/externalLink" Target="externalLinks/externalLink10.xml"/><Relationship Id="rId46" Type="http://schemas.openxmlformats.org/officeDocument/2006/relationships/externalLink" Target="externalLinks/externalLink31.xml"/><Relationship Id="rId67" Type="http://schemas.openxmlformats.org/officeDocument/2006/relationships/externalLink" Target="externalLinks/externalLink52.xml"/><Relationship Id="rId116" Type="http://schemas.openxmlformats.org/officeDocument/2006/relationships/externalLink" Target="externalLinks/externalLink10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62" Type="http://schemas.openxmlformats.org/officeDocument/2006/relationships/externalLink" Target="externalLinks/externalLink47.xml"/><Relationship Id="rId83" Type="http://schemas.openxmlformats.org/officeDocument/2006/relationships/externalLink" Target="externalLinks/externalLink68.xml"/><Relationship Id="rId88" Type="http://schemas.openxmlformats.org/officeDocument/2006/relationships/externalLink" Target="externalLinks/externalLink73.xml"/><Relationship Id="rId111" Type="http://schemas.openxmlformats.org/officeDocument/2006/relationships/externalLink" Target="externalLinks/externalLink96.xml"/><Relationship Id="rId15" Type="http://schemas.openxmlformats.org/officeDocument/2006/relationships/worksheet" Target="worksheets/sheet15.xml"/><Relationship Id="rId36" Type="http://schemas.openxmlformats.org/officeDocument/2006/relationships/externalLink" Target="externalLinks/externalLink21.xml"/><Relationship Id="rId57" Type="http://schemas.openxmlformats.org/officeDocument/2006/relationships/externalLink" Target="externalLinks/externalLink42.xml"/><Relationship Id="rId106" Type="http://schemas.openxmlformats.org/officeDocument/2006/relationships/externalLink" Target="externalLinks/externalLink91.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16.xml"/><Relationship Id="rId52" Type="http://schemas.openxmlformats.org/officeDocument/2006/relationships/externalLink" Target="externalLinks/externalLink37.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94" Type="http://schemas.openxmlformats.org/officeDocument/2006/relationships/externalLink" Target="externalLinks/externalLink79.xml"/><Relationship Id="rId99" Type="http://schemas.openxmlformats.org/officeDocument/2006/relationships/externalLink" Target="externalLinks/externalLink84.xml"/><Relationship Id="rId101" Type="http://schemas.openxmlformats.org/officeDocument/2006/relationships/externalLink" Target="externalLinks/externalLink86.xml"/><Relationship Id="rId122" Type="http://schemas.openxmlformats.org/officeDocument/2006/relationships/externalLink" Target="externalLinks/externalLink107.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일위"/>
      <sheetName val="N賃率-職"/>
      <sheetName val="동원인원계획표"/>
      <sheetName val="9GNG운반"/>
      <sheetName val="(실사조정)총괄"/>
      <sheetName val="원본(갑지)"/>
      <sheetName val="BID"/>
      <sheetName val="준공조서갑지"/>
      <sheetName val="토공"/>
      <sheetName val="산출내역서"/>
      <sheetName val="정렬"/>
      <sheetName val="98수문일위"/>
      <sheetName val="설계내역서"/>
      <sheetName val="설계"/>
      <sheetName val="설 계"/>
      <sheetName val="입찰보고"/>
      <sheetName val="단가"/>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산출내역서집계표"/>
      <sheetName val="횡배수관토공수량"/>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업무"/>
      <sheetName val="기본단가"/>
      <sheetName val="단가비교표_공통1"/>
      <sheetName val="정부노임단가"/>
      <sheetName val="DATE"/>
      <sheetName val="JUCKEYK"/>
      <sheetName val="직노"/>
      <sheetName val="3차준공"/>
      <sheetName val="경비_원본"/>
      <sheetName val="노임단가"/>
      <sheetName val="조경"/>
      <sheetName val="수문일1"/>
      <sheetName val="하조서"/>
      <sheetName val="원가"/>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건축원가"/>
      <sheetName val="동원인원"/>
      <sheetName val="공정분류"/>
      <sheetName val="코드표"/>
      <sheetName val="CalcuSheet"/>
      <sheetName val="전체기준Data"/>
      <sheetName val="요율"/>
      <sheetName val="전국현황"/>
      <sheetName val="J直材4"/>
      <sheetName val="전선 및 전선관"/>
      <sheetName val="패널"/>
      <sheetName val="Sheet3"/>
      <sheetName val="도급FORM"/>
      <sheetName val="점수확인"/>
      <sheetName val="변압기 및 발전기 용량"/>
      <sheetName val="하도계약반영"/>
      <sheetName val="70%"/>
      <sheetName val="총공사내역서"/>
      <sheetName val="공정코드"/>
      <sheetName val="집계표(건축전기)"/>
      <sheetName val="일위대가(가설)"/>
      <sheetName val="용산1(해보)"/>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철거산출근거"/>
      <sheetName val="I一般比"/>
      <sheetName val="설직재-1"/>
      <sheetName val="인건비"/>
      <sheetName val="원본(갑지)"/>
      <sheetName val="명세서"/>
      <sheetName val="단"/>
      <sheetName val="연부97-1"/>
      <sheetName val="전신환매도율"/>
      <sheetName val="사당"/>
      <sheetName val="현지검측내역"/>
      <sheetName val="1.수인터널"/>
      <sheetName val="전체"/>
      <sheetName val="ABUT수량-A1"/>
      <sheetName val="물가"/>
      <sheetName val="일위"/>
      <sheetName val="⑻동원인원산출서⑧"/>
      <sheetName val="배수설비"/>
      <sheetName val="공정집계_국별"/>
      <sheetName val="원가 (2)"/>
      <sheetName val="신호등일위대가"/>
      <sheetName val="1,2공구원가계산서"/>
      <sheetName val="2공구산출내역"/>
      <sheetName val="1공구산출내역서"/>
      <sheetName val="노무비 근거"/>
      <sheetName val="토적표"/>
      <sheetName val="선급금신청서"/>
      <sheetName val="직재"/>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제직재"/>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 val="M03(PVC,PE)"/>
      <sheetName val="재료비"/>
      <sheetName val="공통단가"/>
      <sheetName val="운반비"/>
      <sheetName val="2000양배"/>
      <sheetName val="문화농공일위"/>
      <sheetName val="단가일람"/>
      <sheetName val="단가표"/>
      <sheetName val="조경일람"/>
      <sheetName val="조경"/>
      <sheetName val="자재일람"/>
      <sheetName val="산출내역"/>
      <sheetName val="단위량당중기"/>
      <sheetName val="yuldan"/>
      <sheetName val="약품공급2"/>
      <sheetName val="수지예산"/>
      <sheetName val="COST"/>
      <sheetName val="각종단가"/>
      <sheetName val="운반비(시흥)"/>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총괄"/>
      <sheetName val="설계예산서"/>
      <sheetName val="공종별"/>
      <sheetName val="일위_파일"/>
      <sheetName val="라이닝보강"/>
      <sheetName val="현장별계약현황('98.10.31)"/>
      <sheetName val="신공항A-9(원가수정)"/>
      <sheetName val="A-4"/>
      <sheetName val="Sheet6"/>
      <sheetName val="추정설계"/>
      <sheetName val="실행내역(05. 1. 5.)"/>
      <sheetName val="일반수량총괄집계"/>
      <sheetName val="6공구(당초)"/>
      <sheetName val="1.설계조건"/>
      <sheetName val="TEL"/>
      <sheetName val="설계조건"/>
      <sheetName val="설계기준"/>
      <sheetName val="대창(장성)"/>
      <sheetName val="견적의뢰"/>
      <sheetName val="3_2_집기비품교체주기"/>
      <sheetName val="총집계표"/>
      <sheetName val="공통가설"/>
      <sheetName val="대전-교대(A1-A2)"/>
      <sheetName val="동해title"/>
      <sheetName val="유형분류"/>
      <sheetName val="수토공단위당"/>
      <sheetName val="진주방향"/>
      <sheetName val="전기일위대가"/>
      <sheetName val="토목"/>
      <sheetName val="내역서(총)"/>
      <sheetName val="낙찰표"/>
      <sheetName val="6PILE  (돌출)"/>
      <sheetName val="옹벽"/>
      <sheetName val="수리결과"/>
      <sheetName val="TABLE DB"/>
      <sheetName val="쌍용 data base"/>
      <sheetName val="내역서(기계)"/>
      <sheetName val="카렌스센터계량기설치공사"/>
      <sheetName val="현장관리비"/>
      <sheetName val="단가일람표"/>
      <sheetName val="설계"/>
      <sheetName val="대치판정"/>
      <sheetName val="포장공수량집계표"/>
      <sheetName val="목록"/>
      <sheetName val="각형맨홀"/>
      <sheetName val="마산방향"/>
      <sheetName val="예산명세서"/>
      <sheetName val="중기사용료"/>
      <sheetName val="단가조사서"/>
      <sheetName val="단가 (2)"/>
      <sheetName val="시스템구분"/>
      <sheetName val="내역서(ebs)"/>
      <sheetName val="설명서 "/>
      <sheetName val="은행"/>
      <sheetName val="임대견적서"/>
      <sheetName val="#2_일위대가목록"/>
      <sheetName val="동구분"/>
      <sheetName val="견적내역"/>
      <sheetName val="건축공사실행"/>
      <sheetName val="건축원가"/>
      <sheetName val="Customer Databas"/>
      <sheetName val="납부서"/>
      <sheetName val="노무비"/>
      <sheetName val="8)중점관리장비현황"/>
      <sheetName val="4차원가계산서"/>
      <sheetName val="선정요령"/>
      <sheetName val="총괄내역"/>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자재비"/>
      <sheetName val="표지 (3)"/>
      <sheetName val="표지 (2)"/>
      <sheetName val="주요자재1"/>
      <sheetName val="주요자재2"/>
      <sheetName val="시멘트골재량"/>
      <sheetName val="구조물골재"/>
      <sheetName val="철근1"/>
      <sheetName val="구조물타공종이월"/>
      <sheetName val="타공종이월"/>
      <sheetName val="철근수량1"/>
      <sheetName val="교각수량"/>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우배수"/>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단위단가"/>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97년_추정"/>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토목품셈"/>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단가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2"/>
      <sheetName val="만년달력"/>
      <sheetName val="단가산출(T)"/>
      <sheetName val="공사원가계산서"/>
      <sheetName val="인사자료"/>
      <sheetName val="맨홀수량산출"/>
      <sheetName val="재료집계표"/>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투찰내역서"/>
      <sheetName val="1_수인터널1"/>
      <sheetName val="6PILE__(돌출)1"/>
      <sheetName val="AS포장복구_1"/>
      <sheetName val="2_대외공문1"/>
      <sheetName val="설_계1"/>
      <sheetName val="CIP_공사"/>
      <sheetName val="실행내역서_"/>
      <sheetName val="1_설계조건"/>
      <sheetName val="노원열병합__건축공사기성내역서"/>
      <sheetName val="1__설계조건_2_단면가정_3__하중계산"/>
      <sheetName val="DATA_입력란"/>
      <sheetName val="_총괄표"/>
      <sheetName val="인건비_"/>
      <sheetName val="BSD_(2)"/>
      <sheetName val="1_취수장"/>
      <sheetName val="전차선로_물량표"/>
      <sheetName val="96보완계획7_12"/>
      <sheetName val="콤보박스와_리스트박스의_연결"/>
      <sheetName val="제잡비_xls"/>
      <sheetName val="3BL공동구_수량"/>
      <sheetName val="부대입찰_내역서"/>
      <sheetName val="2_고용보험료산출근거"/>
      <sheetName val="설내역서_"/>
      <sheetName val="배수관공"/>
      <sheetName val="측구공"/>
      <sheetName val="영업소실적"/>
      <sheetName val="보도경계블럭"/>
      <sheetName val="1차3회-개소별명세서-빨간색-인쇄용(21873)"/>
      <sheetName val="흄관기초"/>
      <sheetName val="동원(3)"/>
      <sheetName val="업무분장"/>
      <sheetName val="A"/>
      <sheetName val="식재일위"/>
      <sheetName val="원본"/>
      <sheetName val="공통부대비"/>
      <sheetName val="1"/>
      <sheetName val="10"/>
      <sheetName val="11"/>
      <sheetName val="12"/>
      <sheetName val="13"/>
      <sheetName val="14"/>
      <sheetName val="15"/>
      <sheetName val="16"/>
      <sheetName val="3"/>
      <sheetName val="4"/>
      <sheetName val="5"/>
      <sheetName val="6"/>
      <sheetName val="7"/>
      <sheetName val="8"/>
      <sheetName val="9"/>
      <sheetName val="단중"/>
      <sheetName val="전체기준Data"/>
      <sheetName val="SF내역및원가02"/>
      <sheetName val="말고개터널조명전압강하"/>
      <sheetName val="2000.05"/>
      <sheetName val="남양시작동010313100%"/>
      <sheetName val="원가"/>
      <sheetName val="8)중점관리장비현황"/>
      <sheetName val="돈암사업"/>
      <sheetName val="평3"/>
      <sheetName val="유림콘도"/>
      <sheetName val="편성절차"/>
      <sheetName val="총공사내역서"/>
      <sheetName val="시설물기초"/>
      <sheetName val="근로자자료입력"/>
      <sheetName val="참고자료"/>
      <sheetName val="내역총괄"/>
      <sheetName val="내역총괄2"/>
      <sheetName val="내역총괄3"/>
      <sheetName val="산출금액내역"/>
      <sheetName val="현장일반사항"/>
      <sheetName val="증감분석"/>
      <sheetName val="구조물공"/>
      <sheetName val="포장공"/>
      <sheetName val="부대공"/>
      <sheetName val="2002자금수지계획(진행+신규)"/>
      <sheetName val="2변경1"/>
      <sheetName val="1.본부별"/>
      <sheetName val="변경후-SHEET"/>
      <sheetName val="내역서당초"/>
      <sheetName val="기초입력 DATA"/>
      <sheetName val="000000"/>
      <sheetName val="FI원가_1"/>
      <sheetName val="구조물"/>
      <sheetName val="guard(mac)"/>
      <sheetName val="cable-data"/>
      <sheetName val="노무비산출"/>
      <sheetName val="#3E1_GCR"/>
      <sheetName val="소소총괄표"/>
      <sheetName val="1공구_건정토건_토공2"/>
      <sheetName val="96노임기준"/>
      <sheetName val="상수도토공집계표"/>
      <sheetName val="1.3.1절점좌표"/>
      <sheetName val="1.1설계기준"/>
      <sheetName val="구단"/>
      <sheetName val="기본DATA"/>
      <sheetName val="입찰내역"/>
      <sheetName val="현장지지물물량"/>
      <sheetName val="공통자료"/>
      <sheetName val="안전시설내역서"/>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Sheet1_(2)1"/>
      <sheetName val="0_0ControlSheet2"/>
      <sheetName val="0_1keyAssumption2"/>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97년_추정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관리비_산출내역"/>
      <sheetName val="현장별계약현황('98_10_31)"/>
      <sheetName val="플랜트_설치"/>
      <sheetName val="EQUIP LIST"/>
      <sheetName val="Mc1"/>
      <sheetName val="XL4Poppy"/>
      <sheetName val="내부마감"/>
      <sheetName val="입력"/>
      <sheetName val="단가조사-2"/>
      <sheetName val="VE절감"/>
      <sheetName val="가중치"/>
      <sheetName val="개산공사비"/>
      <sheetName val="예정(3)"/>
      <sheetName val="공문"/>
      <sheetName val="산출기준(파견전산실)"/>
      <sheetName val="4.장비손료"/>
      <sheetName val="울산자동제어"/>
      <sheetName val="일위_파일"/>
      <sheetName val="일반부표"/>
      <sheetName val="쌍송교"/>
      <sheetName val="품셈(기초)"/>
      <sheetName val="1안"/>
      <sheetName val="CODE"/>
      <sheetName val="Macro(전동기)"/>
      <sheetName val="간접재료비산출표-27-30"/>
      <sheetName val="바닥판"/>
      <sheetName val="1-1호"/>
      <sheetName val="상호참고자료"/>
      <sheetName val="발주처자료입력"/>
      <sheetName val="회사기본자료"/>
      <sheetName val="하자보증자료"/>
      <sheetName val="기술자관련자료"/>
      <sheetName val="다곡2교"/>
      <sheetName val="설계명세"/>
      <sheetName val="산출근거(S4)"/>
      <sheetName val="경비 (1)"/>
      <sheetName val="정부노임"/>
      <sheetName val="1F"/>
      <sheetName val="2F 회의실견적(5_14 일대)"/>
      <sheetName val="기둥(원형)"/>
      <sheetName val="부산제일극장"/>
      <sheetName val="수주현황2월"/>
      <sheetName val="기기리스트"/>
      <sheetName val="터파기및재료"/>
      <sheetName val="본사인상전"/>
      <sheetName val="1062-X방향 "/>
      <sheetName val="포장수량집계"/>
      <sheetName val="원내역서 그대로"/>
      <sheetName val="(C)원내역"/>
      <sheetName val="b_balju_cho"/>
      <sheetName val="정렬"/>
      <sheetName val="현금흐름"/>
      <sheetName val="입력값"/>
      <sheetName val="설계기준 및 하중계산"/>
      <sheetName val="주식"/>
      <sheetName val="일반수량"/>
      <sheetName val="빙100장비사양"/>
      <sheetName val="경비산출"/>
      <sheetName val="기안"/>
      <sheetName val="현장관리비데이타"/>
      <sheetName val="공정코드"/>
      <sheetName val="재료"/>
      <sheetName val="현장식당(1)"/>
      <sheetName val="말뚝지지력산정"/>
      <sheetName val="입력그림"/>
      <sheetName val="인원현황"/>
      <sheetName val="학생내역"/>
      <sheetName val="대공종"/>
      <sheetName val="전체내역 (2)"/>
      <sheetName val="Hyundai.Unit.cost.xls"/>
      <sheetName val="예산M12A"/>
      <sheetName val="예산M2"/>
      <sheetName val="송라터널총괄"/>
      <sheetName val="매원개착터널총괄"/>
      <sheetName val="점수계산1-2"/>
      <sheetName val="남양시작동자105노65기1.3화1.2"/>
      <sheetName val="관음목장(제출용)자105인97.5"/>
      <sheetName val="이자율"/>
      <sheetName val="DATA2000"/>
      <sheetName val="설계내역"/>
      <sheetName val="제거식EA"/>
      <sheetName val="Sheet14"/>
      <sheetName val="Sheet13"/>
      <sheetName val="전도품의"/>
      <sheetName val="기본사항"/>
      <sheetName val="식재일위대가"/>
      <sheetName val="기초일위대가"/>
      <sheetName val="단가대비표"/>
      <sheetName val="단양 00 아파트-세부내역"/>
      <sheetName val="손익분석"/>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1_설계기준"/>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공사수행보고"/>
      <sheetName val="969910( R)"/>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설비"/>
      <sheetName val="PROJECT BRIEF"/>
      <sheetName val="감액총괄표"/>
      <sheetName val="일반관리비전체분당초변경대비표"/>
      <sheetName val="사용계획"/>
      <sheetName val="지급수수료월별금액산정"/>
      <sheetName val="상가지급현황"/>
      <sheetName val="Ⅱ1-0타"/>
      <sheetName val="내역및원가02"/>
      <sheetName val="분전반일위대가"/>
      <sheetName val="부대공자재집계표"/>
      <sheetName val="중기단가"/>
      <sheetName val="작성"/>
      <sheetName val="계약서"/>
      <sheetName val="NAIL단가산출"/>
      <sheetName val="당진1,2호기전선관설치및접지4차공사내역서-을지"/>
      <sheetName val="영동(D)"/>
      <sheetName val="현금흐름표"/>
      <sheetName val="07제품별수익성"/>
      <sheetName val="정의"/>
      <sheetName val="대비표"/>
      <sheetName val="중기일위대밀"/>
      <sheetName val="ASALTOTA"/>
      <sheetName val="포장공사"/>
      <sheetName val="단중표"/>
      <sheetName val="은행"/>
      <sheetName val="수문보고"/>
      <sheetName val="도"/>
      <sheetName val="배명(단가)"/>
      <sheetName val="형틀공사"/>
      <sheetName val="가시설(TYPE-A)"/>
      <sheetName val="1-1평균터파기고(1)"/>
      <sheetName val="램머"/>
      <sheetName val="BQ(실행)"/>
      <sheetName val="조명일위"/>
      <sheetName val="상행-교대(A1-A2)"/>
      <sheetName val="단위수량"/>
      <sheetName val="철거폐쇄현황"/>
      <sheetName val="내역(가지)"/>
      <sheetName val="CM 1"/>
      <sheetName val="성서방향-교대(A2)"/>
      <sheetName val="실행"/>
      <sheetName val="횡날개수집"/>
      <sheetName val="공사비"/>
      <sheetName val="배선(낙차)"/>
      <sheetName val="물량산출근거"/>
      <sheetName val="산근"/>
      <sheetName val="자재co"/>
      <sheetName val="UR2-Calculation"/>
      <sheetName val="사진"/>
      <sheetName val="예총"/>
      <sheetName val="공통비"/>
      <sheetName val="VENDOR LIST"/>
      <sheetName val="15100"/>
      <sheetName val="산출근거#2-3"/>
      <sheetName val="참조-(1)"/>
      <sheetName val="외주가공"/>
      <sheetName val="말뚝기초(안정검토)-외측"/>
      <sheetName val="3차토목내역"/>
      <sheetName val="배수장토목공사비"/>
      <sheetName val="일위대가-01"/>
      <sheetName val="수목데이타 "/>
      <sheetName val="단가대비표 (3)"/>
      <sheetName val="L형옹벽"/>
      <sheetName val="포장절단"/>
      <sheetName val="1호맨홀토공"/>
      <sheetName val="Sight n M.H"/>
      <sheetName val="Trend(Agitator)"/>
      <sheetName val="단가 "/>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단위수량산출"/>
      <sheetName val="Piping Design Data"/>
      <sheetName val="4 &amp; 10-inch, CO2 Combo &amp; Sweep"/>
      <sheetName val="__MAIN"/>
      <sheetName val="과천MAIN"/>
      <sheetName val="터널조도"/>
      <sheetName val="부하LOAD"/>
      <sheetName val="1호맨홀가감수량"/>
      <sheetName val="ilch"/>
      <sheetName val="Table"/>
      <sheetName val="집계표(공종별)"/>
      <sheetName val="01"/>
      <sheetName val="교통표지판수량집계표"/>
      <sheetName val="수장"/>
      <sheetName val="COVER"/>
      <sheetName val="2.1"/>
      <sheetName val="심사"/>
      <sheetName val="철골공사"/>
      <sheetName val="소방사항"/>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산3_4"/>
      <sheetName val="정공공사"/>
      <sheetName val="70%"/>
      <sheetName val="단면설계"/>
      <sheetName val="안정검토"/>
      <sheetName val="소일위대가코드표"/>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장비당단가_(1)"/>
      <sheetName val="Sheet2_(2)"/>
      <sheetName val="내___역"/>
      <sheetName val="2_건축"/>
      <sheetName val="수_량_명_세_서_-_1"/>
      <sheetName val="프라임_강변역(4,236)"/>
      <sheetName val="8_PILE__(돌출)"/>
      <sheetName val="2000년_공정표"/>
      <sheetName val="집_계_표"/>
      <sheetName val="공정표_"/>
      <sheetName val="별표_"/>
      <sheetName val="설내역서_1"/>
      <sheetName val="CIP_공사1"/>
      <sheetName val="2_교량(신설)"/>
      <sheetName val="5_2코핑"/>
      <sheetName val="P_M_별"/>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전국현황"/>
      <sheetName val="용집"/>
      <sheetName val="DC"/>
      <sheetName val="BOJUNGGM"/>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strut type"/>
      <sheetName val="48_x0005__x0000_"/>
      <sheetName val="표층포설및다짐"/>
      <sheetName val="도급내역"/>
      <sheetName val="내역서 (2)"/>
      <sheetName val="총수량집계표"/>
      <sheetName val="P_x0005_"/>
      <sheetName val="P嘐"/>
      <sheetName val="지구단위계획"/>
      <sheetName val="다중모드"/>
      <sheetName val="맨홀되메우기"/>
      <sheetName val="검토현황"/>
      <sheetName val="증감내역"/>
      <sheetName val="기계 도급내역서"/>
      <sheetName val="울산시산표"/>
      <sheetName val="암거"/>
      <sheetName val="한성교회 신축공사(050713)_CheckList"/>
      <sheetName val="T기성9605"/>
      <sheetName val="중기사용료산출근거"/>
      <sheetName val="단가 및 재료비"/>
      <sheetName val="총괄집계 "/>
      <sheetName val="옹벽단면치수"/>
      <sheetName val="Sheet10"/>
      <sheetName val="통합"/>
      <sheetName val="상세도"/>
      <sheetName val="철탑공사"/>
      <sheetName val="산근(1)"/>
      <sheetName val="참고"/>
      <sheetName val="10.경제성분석"/>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월별수입"/>
      <sheetName val="옥외"/>
      <sheetName val="工완성공사율"/>
      <sheetName val="공정표_1"/>
      <sheetName val="1_설계기준1"/>
      <sheetName val="장비당단가_(1)1"/>
      <sheetName val="Sheet2_(2)1"/>
      <sheetName val="별표_1"/>
      <sheetName val="2_건축1"/>
      <sheetName val="수_량_명_세_서_-_11"/>
      <sheetName val="ETC"/>
      <sheetName val="토지산출내역"/>
      <sheetName val="기초단가일람표"/>
      <sheetName val="시가지우회도로공내역서"/>
      <sheetName val="1차설계Ꮗԯ_x0000_"/>
      <sheetName val="1차설계逷≙_xdc00_≙"/>
      <sheetName val="-15.0"/>
      <sheetName val="사  업  비  수  지  예  산  서"/>
      <sheetName val="인부신상_x0000__x0000_"/>
      <sheetName val="인부신상헾⼳"/>
      <sheetName val="교각토"/>
      <sheetName val="공량(전기)"/>
      <sheetName val="기초공"/>
      <sheetName val="청 구"/>
      <sheetName val="투찰추정"/>
      <sheetName val="철집"/>
      <sheetName val="EP0618"/>
      <sheetName val="일위대가1"/>
      <sheetName val="7.전산해석결과"/>
      <sheetName val="4.하중"/>
      <sheetName val="비교표"/>
      <sheetName val="총체보활공정표"/>
      <sheetName val="수전기기DATA"/>
      <sheetName val="미드수량"/>
      <sheetName val="암거(2)"/>
      <sheetName val="4.2.1 마루높이 검토"/>
      <sheetName val="PAINT"/>
      <sheetName val="kimre scrubber"/>
      <sheetName val="출력X"/>
      <sheetName val="7월11일"/>
      <sheetName val="교각별철근수량집계표"/>
      <sheetName val="죽원1교"/>
      <sheetName val="항목코드"/>
      <sheetName val="단지배치도"/>
      <sheetName val="입찰유의사항"/>
      <sheetName val="하도급이행사항"/>
      <sheetName val="공내역 및 견적조건"/>
      <sheetName val="특수조건"/>
      <sheetName val="참석확인"/>
      <sheetName val="01AC"/>
      <sheetName val="장척총괄"/>
      <sheetName val="4월예정공정표"/>
      <sheetName val="내역서(총)"/>
      <sheetName val="PĴ"/>
      <sheetName val="Pꮸ"/>
      <sheetName val="P估"/>
      <sheetName val="quotation"/>
      <sheetName val="배관물량집계(기본)"/>
      <sheetName val="일반물자(한국통신)"/>
      <sheetName val="108.수선비"/>
      <sheetName val="맨홀_공사비"/>
      <sheetName val="예산대비"/>
      <sheetName val="기본정보"/>
      <sheetName val="단가조사서"/>
      <sheetName val="TCDB"/>
      <sheetName val="hvac(제어동)"/>
      <sheetName val="기성금내역서"/>
      <sheetName val=" ｹ-ﾌﾞﾙ"/>
      <sheetName val="용수간선"/>
      <sheetName val="가격"/>
      <sheetName val="미장"/>
      <sheetName val="도급내역서"/>
      <sheetName val="관리비비계상"/>
      <sheetName val="MIJIBI"/>
      <sheetName val="지질조사"/>
      <sheetName val="SCH"/>
      <sheetName val="사다리"/>
      <sheetName val="SPEC"/>
      <sheetName val="항목등록"/>
      <sheetName val="97 사업추정(WEKI)"/>
      <sheetName val="단면치수"/>
      <sheetName val="일위목차"/>
      <sheetName val="1월"/>
      <sheetName val="세부항목"/>
      <sheetName val="출력자료"/>
      <sheetName val="Balance"/>
      <sheetName val="제안실적sum조회"/>
      <sheetName val="FRP PIPING 일위대가"/>
      <sheetName val="품목"/>
      <sheetName val="전기2005"/>
      <sheetName val="일위대가 (PM)"/>
      <sheetName val="6_ 안전관리비"/>
      <sheetName val="기초단가"/>
      <sheetName val="입력데이타(비인쇄용)"/>
      <sheetName val="자  재"/>
      <sheetName val="건축외주"/>
      <sheetName val="개인별 순위표"/>
      <sheetName val="ROOF(ALKALI)"/>
      <sheetName val="기술부 VENDOR LIST"/>
      <sheetName val="분전반"/>
      <sheetName val="특별"/>
      <sheetName val="외주대비 -석축_x0000__x0000__x0000__x0000__x0000__x0012_[후다내역.XLS]견적표지 (3"/>
      <sheetName val="2.2 띠장의 설계"/>
      <sheetName val="시운전연료비"/>
      <sheetName val="환산"/>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임율산출표"/>
      <sheetName val="B"/>
      <sheetName val="수량산출목록표"/>
      <sheetName val="청주(철골발주의뢰서)"/>
      <sheetName val="횡배위치"/>
      <sheetName val="FACTOR"/>
      <sheetName val="중기사용료"/>
      <sheetName val="실행내역_원본"/>
      <sheetName val="일위대가목록(기계)"/>
      <sheetName val="시설,관리하위"/>
      <sheetName val="대운반(철재)"/>
      <sheetName val="요약서"/>
      <sheetName val="총체"/>
      <sheetName val="BOX 본체"/>
      <sheetName val="하도내역_(철콘)1"/>
      <sheetName val="조건표_(2)1"/>
      <sheetName val="목차_1"/>
      <sheetName val="7__현장관리비_1"/>
      <sheetName val="노무비_근거1"/>
      <sheetName val="임율_Data1"/>
      <sheetName val="4_LINE"/>
      <sheetName val="7_th"/>
      <sheetName val="_갑지"/>
      <sheetName val="A_LINE"/>
      <sheetName val="5__현장관리비_new__"/>
      <sheetName val="Temporary_Mooring"/>
      <sheetName val="총_원가계산"/>
      <sheetName val="관로분포도"/>
      <sheetName val="일집"/>
      <sheetName val="cctv예산대비"/>
      <sheetName val="라이닝폼예산대비내역"/>
      <sheetName val="Print"/>
      <sheetName val="MATRLDATA"/>
      <sheetName val="GEN"/>
      <sheetName val="단가삐출"/>
      <sheetName val="목록"/>
      <sheetName val="계정"/>
      <sheetName val="메서,변+증"/>
      <sheetName val="명일작업계획 (3)"/>
      <sheetName val="연결원본-절대지우지말것"/>
      <sheetName val="단위목록"/>
      <sheetName val="자재운반단가일람표"/>
      <sheetName val="기계경비목록1"/>
      <sheetName val="검색방"/>
      <sheetName val="일위대가집계표"/>
      <sheetName val="산출서집계HS"/>
      <sheetName val="48평단가"/>
      <sheetName val="57단가"/>
      <sheetName val="54평단가"/>
      <sheetName val="66평단가"/>
      <sheetName val="61단가"/>
      <sheetName val="89평단가"/>
      <sheetName val="84평단가"/>
      <sheetName val="자동세륜기"/>
      <sheetName val="옥외외등집계표"/>
      <sheetName val="WING3"/>
      <sheetName val="MODELING"/>
      <sheetName val="지원사무소원가배부내역"/>
      <sheetName val="주소"/>
      <sheetName val="호표"/>
      <sheetName val="잔수량(작성)"/>
      <sheetName val="옥외배관기본공량"/>
      <sheetName val="대비2"/>
      <sheetName val="예산변경원인분석"/>
      <sheetName val="공종보합"/>
      <sheetName val="출력원가"/>
      <sheetName val="공종원가"/>
      <sheetName val="총괄원가"/>
      <sheetName val="아파트"/>
      <sheetName val="상가,복지관"/>
      <sheetName val="주차장"/>
      <sheetName val="경비실"/>
      <sheetName val="일위1"/>
      <sheetName val="자료"/>
      <sheetName val="원가(칠곡다부)"/>
      <sheetName val="다부IC내역"/>
      <sheetName val="원가(재방송)"/>
      <sheetName val="재방송"/>
      <sheetName val="다부내역"/>
      <sheetName val="읍내터널"/>
      <sheetName val="칠곡IC내역"/>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가드레일산근"/>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실행총괄 "/>
      <sheetName val="본체"/>
      <sheetName val="[IL-3.XLSY갑지"/>
      <sheetName val="설비내역서"/>
      <sheetName val="CON'C"/>
      <sheetName val="도급내역서(재노경)"/>
      <sheetName val="4.일위대가목차"/>
      <sheetName val="기계경비(시간당)"/>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차수공개요"/>
      <sheetName val="설계산출기초"/>
      <sheetName val="도급예산내역서봉투"/>
      <sheetName val="설계산출표지"/>
      <sheetName val="도급예산내역서총괄표"/>
      <sheetName val="을부담운반비"/>
      <sheetName val="운반비산출"/>
      <sheetName val="매출현황"/>
      <sheetName val="보온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DAN"/>
      <sheetName val="백호우계수"/>
      <sheetName val="대포2교접속"/>
      <sheetName val="천방교접속"/>
      <sheetName val="실행예산서"/>
      <sheetName val="일반전기(2단지-을지)"/>
      <sheetName val="토목공사"/>
      <sheetName val="일위대가(4층원격)"/>
      <sheetName val="BM"/>
      <sheetName val="찍기"/>
      <sheetName val="의왕내역"/>
      <sheetName val="단가대비"/>
      <sheetName val="총괄집계표"/>
      <sheetName val="인수공규격"/>
      <sheetName val="단가(1)"/>
      <sheetName val="적용단위길이"/>
      <sheetName val="일위대가(건축)"/>
      <sheetName val="빌딩 안내"/>
      <sheetName val="기계공사비집계(원안)"/>
      <sheetName val="48단가"/>
      <sheetName val="CABLE"/>
      <sheetName val="CABLE (2)"/>
      <sheetName val="접지수량"/>
      <sheetName val="G.R300경비"/>
      <sheetName val="교수설계"/>
      <sheetName val="공종구간"/>
      <sheetName val="조경일람"/>
      <sheetName val="49단가"/>
      <sheetName val="구간산출"/>
      <sheetName val="노임단가산출근거"/>
      <sheetName val="COST"/>
      <sheetName val="원가계산서(남측)"/>
      <sheetName val="신고분기설정참고"/>
      <sheetName val="거래처자료등록"/>
      <sheetName val="조도계산"/>
      <sheetName val="국내조달(통합-1)"/>
      <sheetName val="상시"/>
      <sheetName val="주beam"/>
      <sheetName val="9811"/>
      <sheetName val="출력용"/>
      <sheetName val="하부철근수량"/>
      <sheetName val="연결관산출조서"/>
      <sheetName val="내역서적용수량"/>
      <sheetName val="계획집계"/>
      <sheetName val="기계물량"/>
      <sheetName val="비탈면보호공수량산출"/>
      <sheetName val="준공검사원(갑)"/>
      <sheetName val="기성내역서(을) (2)"/>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배관공사기초자료"/>
      <sheetName val="Ekog10"/>
      <sheetName val="AL공사(원)"/>
      <sheetName val="내역서1"/>
      <sheetName val="22수량"/>
      <sheetName val="품목현황"/>
      <sheetName val="출고대장"/>
      <sheetName val="입력DATA"/>
      <sheetName val="asd"/>
      <sheetName val="★도급내역"/>
      <sheetName val="back-data"/>
      <sheetName val="인월수표"/>
      <sheetName val="분전함신설"/>
      <sheetName val="접지1종"/>
      <sheetName val="진입도로B (2)"/>
      <sheetName val="백암비스타내역"/>
      <sheetName val="2.냉난방설비공사"/>
      <sheetName val="7.자동제어공사"/>
      <sheetName val="중강당 내역"/>
      <sheetName val="제-노임"/>
      <sheetName val="AV시스템"/>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수원역(전체분)설계서"/>
      <sheetName val="자재 단가 비교표(견적)"/>
      <sheetName val="자재 단가 비교표"/>
      <sheetName val="BDATA"/>
      <sheetName val="지하"/>
      <sheetName val="건설기계목록"/>
      <sheetName val="일위대가_목록"/>
      <sheetName val="재료단가"/>
      <sheetName val="시중노임"/>
      <sheetName val="지불내역1"/>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48수량"/>
      <sheetName val="세골재  T2 변경 현황"/>
      <sheetName val="단가비교표_공통1"/>
      <sheetName val="내역(원안-대안)"/>
      <sheetName val="산출목록표"/>
      <sheetName val="전화공사 공량 및 집계표"/>
      <sheetName val="공사착공계"/>
      <sheetName val="참조 (2)"/>
      <sheetName val="6. 직접경비"/>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단가(보완)"/>
      <sheetName val="대가 (보완)"/>
      <sheetName val="기계경비목록"/>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단가기준"/>
      <sheetName val="횡배수관수량집계"/>
      <sheetName val="우,오수"/>
      <sheetName val="유의사항"/>
      <sheetName val="현장설명"/>
      <sheetName val="특별조건"/>
      <sheetName val="토공갑"/>
      <sheetName val="구조물갑"/>
      <sheetName val="투찰계획서"/>
      <sheetName val="99총공사내역서"/>
      <sheetName val="평야부단가"/>
      <sheetName val="오동"/>
      <sheetName val="대조"/>
      <sheetName val="나한"/>
      <sheetName val="단가대비표(계측)"/>
      <sheetName val="공정외주"/>
      <sheetName val="제조 경영"/>
      <sheetName val="36단가"/>
      <sheetName val="36수량"/>
      <sheetName val="메인거더-크로스빔200연결부"/>
      <sheetName val="기본자료"/>
      <sheetName val="설계서을"/>
      <sheetName val="EQ-R1"/>
      <sheetName val="L-type"/>
      <sheetName val="bearing"/>
      <sheetName val="조내역"/>
      <sheetName val="C지구"/>
      <sheetName val="사내도로"/>
      <sheetName val="4.전기"/>
      <sheetName val="노 무 비"/>
      <sheetName val="노임단가표"/>
      <sheetName val="결선list"/>
      <sheetName val="위치도1"/>
      <sheetName val="자재단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제잡비집계"/>
      <sheetName val="간접1"/>
      <sheetName val="내역서(토목)"/>
      <sheetName val="미납품 현황"/>
      <sheetName val="신설개소별 총집계표(동해-배전)"/>
      <sheetName val="SSMITM"/>
      <sheetName val="목록표"/>
      <sheetName val="MP MOB"/>
      <sheetName val="임차비용"/>
      <sheetName val="앵커(3안)"/>
      <sheetName val="가설건물"/>
      <sheetName val="용선 C.L"/>
      <sheetName val="흄관수량"/>
      <sheetName val="PROCURE"/>
      <sheetName val="우수공,맨홀,집수정"/>
      <sheetName val="전 체"/>
      <sheetName val="4동급수"/>
      <sheetName val="방음벽기초"/>
      <sheetName val="토목단가산출"/>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HRSG_SMALL072202"/>
      <sheetName val="2차전체변경예정_(2)1"/>
      <sheetName val="토공유동표(전체_당초)1"/>
      <sheetName val="단면_(2)1"/>
      <sheetName val="8_현장관리비1"/>
      <sheetName val="7_안전관리비1"/>
      <sheetName val="8_PILE__(돌출)1"/>
      <sheetName val="b_balju_(2)1"/>
      <sheetName val="중기조종사_단위단가1"/>
      <sheetName val="2_2_오피스텔(12~32F)"/>
      <sheetName val="일위대가_집계표"/>
      <sheetName val="9_1지하2층하부보"/>
      <sheetName val="단계별내역_(2)"/>
      <sheetName val="2_2_띠장의_설계"/>
      <sheetName val="6__안전관리비3"/>
      <sheetName val="자__재"/>
      <sheetName val="개인별_순위표"/>
      <sheetName val="CM_1"/>
      <sheetName val="기술부_VENDOR_LIST"/>
      <sheetName val="외주대비_-석축[후다내역_XLS]견적표지_(3"/>
      <sheetName val="4_일위대가"/>
      <sheetName val="STEEL BOX 단면설계(SEC.8)"/>
      <sheetName val="품셈기준"/>
      <sheetName val="설치자재"/>
      <sheetName val="성토도수로현황"/>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사업개요"/>
      <sheetName val="현장관리비_입력"/>
      <sheetName val="유림총괄"/>
      <sheetName val="6.이토처리시간"/>
      <sheetName val="실행(1)"/>
      <sheetName val="공사비집계"/>
      <sheetName val="일일총괄"/>
      <sheetName val="테이블"/>
      <sheetName val="일일현황"/>
      <sheetName val="년차"/>
      <sheetName val="2004노형교"/>
      <sheetName val="제경비율"/>
      <sheetName val="인제내역"/>
      <sheetName val="환율"/>
      <sheetName val="회사정보"/>
      <sheetName val="경성자금"/>
      <sheetName val="6동"/>
      <sheetName val="참조자료"/>
      <sheetName val="단위중기"/>
      <sheetName val="수량명세서"/>
      <sheetName val="경비공통"/>
      <sheetName val="문학간접"/>
      <sheetName val="Macro3"/>
      <sheetName val="평균높이산출근거"/>
      <sheetName val="횡배수관위치조서"/>
      <sheetName val="신평리 권리자명부"/>
      <sheetName val="ESC(K치)"/>
      <sheetName val="CAPVC"/>
      <sheetName val="콘센트신설"/>
      <sheetName val="품종코드"/>
      <sheetName val="전체공사"/>
      <sheetName val="태안9)3-2)원내역"/>
      <sheetName val="납부서"/>
      <sheetName val="Basic"/>
      <sheetName val="info"/>
      <sheetName val="금액"/>
      <sheetName val="위치"/>
      <sheetName val="맨홀"/>
      <sheetName val="JJ"/>
      <sheetName val="VOC"/>
      <sheetName val="L형옹벽(key)"/>
      <sheetName val="POOM_MOTO"/>
      <sheetName val="POOM_MOTO2"/>
      <sheetName val="JUCK"/>
      <sheetName val="일반수량집계표"/>
      <sheetName val="대동교-단면(무장)"/>
      <sheetName val="라멘수량(무장)"/>
      <sheetName val="대동교-단면(아산)"/>
      <sheetName val="토공집계표"/>
      <sheetName val="토공시점"/>
      <sheetName val="토공종점"/>
      <sheetName val="신규단가산출"/>
      <sheetName val="토  공"/>
      <sheetName val="태화42 "/>
      <sheetName val="수완하도"/>
      <sheetName val="김포내역"/>
      <sheetName val="인적사항"/>
      <sheetName val="흄관기鬀"/>
      <sheetName val="날개벽(좌,우=45도,75도)"/>
      <sheetName val="TYPE-1"/>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Xunit (단위환산)"/>
      <sheetName val="유통기한 프로그램"/>
      <sheetName val="배부전"/>
      <sheetName val="차선"/>
      <sheetName val="차조서"/>
      <sheetName val="220 (2)"/>
      <sheetName val="제수"/>
      <sheetName val="공기"/>
      <sheetName val="조ꟕ"/>
      <sheetName val="공사명입력"/>
      <sheetName val="수량-가로등"/>
      <sheetName val="내역서-2"/>
      <sheetName val="물량표S"/>
      <sheetName val="수량산근(출력X)"/>
      <sheetName val="표준화수량집계표(출력X)"/>
      <sheetName val="품셈총괄(출력X)"/>
      <sheetName val="중기산출근거기초"/>
      <sheetName val="준설량산정표"/>
      <sheetName val="기초자료입력"/>
      <sheetName val="배수내역(총수량)"/>
      <sheetName val="3.관로전환기"/>
      <sheetName val="EQ"/>
      <sheetName val="1공구_건정토건_철槜〚"/>
      <sheetName val="FILE1"/>
      <sheetName val="배수喘_x001a_"/>
      <sheetName val="인상효1"/>
      <sheetName val="1И"/>
      <sheetName val="외주현황.wq1"/>
      <sheetName val=" "/>
      <sheetName val="F 월별기성수금현황 "/>
      <sheetName val="할증표"/>
      <sheetName val="NOM³_x0000_Ԁ"/>
      <sheetName val="NOMֳ_x0000_缀"/>
      <sheetName val="통계연보"/>
      <sheetName val="외주대비-구_x0005__x0000_"/>
      <sheetName val="외주대비-구멫⽄"/>
      <sheetName val="외주대비-구ꮸ〇"/>
      <sheetName val="외주대비-구_x0000__x0000_"/>
      <sheetName val="토목단가"/>
      <sheetName val="변경내역서"/>
      <sheetName val="연장및면적(좌측)"/>
      <sheetName val="매인"/>
      <sheetName val="견적颙⿬_x0005_"/>
      <sheetName val="견적颙⿶_x0005_"/>
      <sheetName val="견적_x0005__x0000_"/>
      <sheetName val="견적叐E吜"/>
      <sheetName val="견적颙』_x0005_"/>
      <sheetName val="EACT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sheetData sheetId="1309"/>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 val="PAD TR보호대기초"/>
      <sheetName val="SLAB&quot;1&quot;"/>
      <sheetName val="평균터파기고(1-2,ASP)"/>
      <sheetName val="구조물터파기수량집계"/>
      <sheetName val="측구터파기공수량집계"/>
      <sheetName val="배수공 시멘트 및 골재량 산출"/>
      <sheetName val="6PILE  (돌출)"/>
      <sheetName val="98NS-N"/>
      <sheetName val="대로근거"/>
      <sheetName val="기초공"/>
      <sheetName val="년도별시공"/>
      <sheetName val="소야공정계획표"/>
      <sheetName val="COPING"/>
      <sheetName val="횡배수관토공수량"/>
      <sheetName val="공종"/>
      <sheetName val="판매 단가표_딜러1"/>
      <sheetName val="영창26"/>
      <sheetName val="지구단위계획"/>
      <sheetName val="원형1호맨홀토공수량"/>
      <sheetName val="수량산출서"/>
      <sheetName val="소일위대가코드표"/>
      <sheetName val="C3"/>
      <sheetName val="B.O.M"/>
      <sheetName val="구조물철거타공정이월"/>
      <sheetName val="남양구조시험동"/>
      <sheetName val="98연계표"/>
      <sheetName val="제일"/>
      <sheetName val="금액내역서"/>
      <sheetName val="내역서1"/>
      <sheetName val="교각계산"/>
      <sheetName val="EP0618"/>
      <sheetName val="중기일위대가"/>
      <sheetName val="배수공1"/>
      <sheetName val="건축일위"/>
      <sheetName val="그라우팅일위"/>
      <sheetName val="경"/>
      <sheetName val="노임"/>
      <sheetName val="감가상각"/>
      <sheetName val="CT "/>
      <sheetName val="토적표"/>
      <sheetName val="건축집계"/>
      <sheetName val="총괄집계표"/>
      <sheetName val="BID"/>
      <sheetName val="Macro상수"/>
      <sheetName val="집수정(600-700)"/>
      <sheetName val="PRJE(CRJE)"/>
      <sheetName val="PAJE(CAJE)"/>
      <sheetName val="TB"/>
      <sheetName val="XREF"/>
      <sheetName val="유림골조"/>
      <sheetName val="견"/>
      <sheetName val="수량산출(VMS)"/>
      <sheetName val="상 부"/>
      <sheetName val="양식"/>
      <sheetName val="터파기및재료"/>
      <sheetName val="신규일위대가"/>
      <sheetName val="2F 회의실견적(5_14 일대)"/>
      <sheetName val="S0"/>
      <sheetName val="직공비"/>
      <sheetName val="개요"/>
      <sheetName val="2000전체분"/>
      <sheetName val="2000년1차"/>
      <sheetName val="HD01"/>
      <sheetName val="일위대가목록"/>
      <sheetName val="97"/>
      <sheetName val="시"/>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동원(3)"/>
      <sheetName val="전선 및 전선관"/>
      <sheetName val="20관리비율"/>
      <sheetName val="일위대가"/>
      <sheetName val="노무비단가"/>
      <sheetName val="내역1"/>
      <sheetName val="옥외 전력간선공사"/>
      <sheetName val="N賃率_職"/>
      <sheetName val="#REF"/>
      <sheetName val="화해(함평)"/>
      <sheetName val="화해(장성)"/>
      <sheetName val="내역서"/>
      <sheetName val="시설물일위"/>
      <sheetName val="C-직노1"/>
      <sheetName val="경율산정.XLS"/>
      <sheetName val="중기사용료"/>
      <sheetName val="공조기휀"/>
      <sheetName val="노임단가"/>
      <sheetName val="제작비추산총괄표"/>
      <sheetName val="노임"/>
      <sheetName val="노무비"/>
      <sheetName val="수량산출1"/>
      <sheetName val="자재단가표"/>
      <sheetName val="내역"/>
      <sheetName val="일위대가(가설)"/>
      <sheetName val="b_balju_cho"/>
      <sheetName val="단가조사"/>
      <sheetName val="Sheet1"/>
      <sheetName val="수량산출"/>
      <sheetName val="새공통"/>
      <sheetName val="집계"/>
      <sheetName val="인부임"/>
      <sheetName val="중기일위대가"/>
      <sheetName val="토공"/>
      <sheetName val="공사원가계산서"/>
      <sheetName val="Baby일위대가"/>
      <sheetName val="순공사비"/>
      <sheetName val="단"/>
      <sheetName val="전기공사일위대가"/>
      <sheetName val="을지"/>
      <sheetName val="문산"/>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내역서1999.8최종"/>
      <sheetName val="철거산출근거"/>
      <sheetName val="1-최종안"/>
      <sheetName val="사업분석-분양가결정"/>
      <sheetName val="램머"/>
      <sheetName val="토목검측서"/>
      <sheetName val="대차대조표"/>
      <sheetName val="본체"/>
      <sheetName val="REACTION(USE평시)"/>
      <sheetName val="설계조건"/>
      <sheetName val="REACTION(USD지진시)"/>
      <sheetName val="백암비스타내역"/>
      <sheetName val="배관배선내역"/>
      <sheetName val="명단"/>
      <sheetName val="SANTOGO"/>
      <sheetName val="SANBAISU"/>
      <sheetName val="역T형"/>
      <sheetName val="말뚝지지력산정"/>
      <sheetName val="4__자재단가비교표"/>
      <sheetName val="4__일위대가"/>
      <sheetName val="준검_내역서"/>
      <sheetName val="건축토목내역"/>
      <sheetName val="J"/>
      <sheetName val="종배수관"/>
      <sheetName val="Y-WORK"/>
      <sheetName val="예산내역서"/>
      <sheetName val="설계예산서"/>
      <sheetName val="제2~7호표"/>
      <sheetName val="unit 4"/>
      <sheetName val="98수문일위"/>
      <sheetName val="가로등기초"/>
      <sheetName val="sst,stl창호"/>
      <sheetName val="spec1"/>
      <sheetName val="마산월령동골조물량변경"/>
      <sheetName val="청천내"/>
      <sheetName val="기계경비(시간당)"/>
      <sheetName val="A"/>
      <sheetName val="대비"/>
      <sheetName val="설계내역2"/>
      <sheetName val="돈암사업"/>
      <sheetName val="basic_info"/>
      <sheetName val="손익현황"/>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 val="SAMPLE"/>
      <sheetName val="업체코드"/>
      <sheetName val="205동"/>
      <sheetName val="상세내역서"/>
      <sheetName val="#2-3 일위대가"/>
      <sheetName val="#2-4 단가대비표"/>
      <sheetName val=""/>
      <sheetName val="도급내역(금차분)"/>
      <sheetName val="BID"/>
      <sheetName val="상부수량집계표"/>
      <sheetName val="비탈면보호공수량산출"/>
      <sheetName val="수목표준대가"/>
      <sheetName val="공조기(삭제)"/>
      <sheetName val="고등학교"/>
      <sheetName val="현장관리비"/>
      <sheetName val="투찰가"/>
      <sheetName val="몰운대초견적"/>
      <sheetName val="중기솔뇨"/>
      <sheetName val="투찰"/>
      <sheetName val="변압기_및_발전기_용량"/>
      <sheetName val="물량표"/>
      <sheetName val="메서,변+증"/>
      <sheetName val="내역서 업체견적단가"/>
      <sheetName val="건축일"/>
      <sheetName val="목표세부명세"/>
      <sheetName val="삭제금지단가"/>
      <sheetName val="포장총괄집계표"/>
      <sheetName val="조도계산(1)"/>
      <sheetName val="경계석수량집계"/>
      <sheetName val="수량산출서(보강)"/>
      <sheetName val="금액내역서"/>
      <sheetName val="개별직종노임단가(2002.5)"/>
      <sheetName val="공비대비"/>
      <sheetName val="수로교총재료집계"/>
      <sheetName val="단위량"/>
      <sheetName val="재료집계표2"/>
      <sheetName val="토적집계표"/>
      <sheetName val="토사(PE)"/>
      <sheetName val="시멘트 및 골재량산출"/>
      <sheetName val="YM-IL1"/>
      <sheetName val="Cost Reduction"/>
      <sheetName val="포장단가"/>
      <sheetName val="품명별원가"/>
      <sheetName val="단가산출서"/>
      <sheetName val="기계공사"/>
      <sheetName val="O＆P"/>
      <sheetName val="조사표"/>
      <sheetName val="노임목록"/>
      <sheetName val="중기목록"/>
      <sheetName val="자재목록"/>
      <sheetName val="30신설일위대가"/>
      <sheetName val="9811"/>
      <sheetName val="DAN"/>
      <sheetName val="수량집계"/>
      <sheetName val="물가기준년"/>
      <sheetName val="장비기준"/>
      <sheetName val="REINF."/>
      <sheetName val="LOADS"/>
      <sheetName val="간지"/>
      <sheetName val="일위목록표"/>
      <sheetName val="    "/>
      <sheetName val="수량산출서_천안"/>
      <sheetName val="수량산출서_아산"/>
      <sheetName val="기계경비단가총괄표"/>
      <sheetName val="기계경비단가산출표"/>
      <sheetName val="기계경비손료 및 운전경비 산출"/>
      <sheetName val="기계경비 손료 및 운전경비 산출기준"/>
      <sheetName val="단가조사표"/>
      <sheetName val="노임단가표"/>
      <sheetName val="   "/>
      <sheetName val="계수"/>
      <sheetName val="용어"/>
      <sheetName val="원가산출근거"/>
      <sheetName val="물가변동대가세부내역서"/>
      <sheetName val="H-pile(298x299)"/>
      <sheetName val="H-pile(250x250)"/>
      <sheetName val="1.설계기준"/>
      <sheetName val="C.배수관공"/>
      <sheetName val="정화조동내역"/>
      <sheetName val="LH3 동양시스템"/>
      <sheetName val="3CHBDC"/>
      <sheetName val="work"/>
      <sheetName val="갑지1"/>
      <sheetName val=" 냉각수펌프"/>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5">
          <cell r="I5">
            <v>1</v>
          </cell>
        </row>
      </sheetData>
      <sheetData sheetId="3">
        <row r="5">
          <cell r="I5">
            <v>1</v>
          </cell>
        </row>
      </sheetData>
      <sheetData sheetId="4">
        <row r="5">
          <cell r="I5">
            <v>1</v>
          </cell>
        </row>
      </sheetData>
      <sheetData sheetId="5">
        <row r="5">
          <cell r="I5">
            <v>1</v>
          </cell>
        </row>
      </sheetData>
      <sheetData sheetId="6">
        <row r="7">
          <cell r="I7" t="str">
            <v/>
          </cell>
        </row>
      </sheetData>
      <sheetData sheetId="7">
        <row r="5">
          <cell r="I5">
            <v>1</v>
          </cell>
        </row>
      </sheetData>
      <sheetData sheetId="8">
        <row r="7">
          <cell r="I7" t="str">
            <v/>
          </cell>
        </row>
      </sheetData>
      <sheetData sheetId="9">
        <row r="5">
          <cell r="I5">
            <v>1</v>
          </cell>
        </row>
      </sheetData>
      <sheetData sheetId="10">
        <row r="7">
          <cell r="I7">
            <v>0</v>
          </cell>
        </row>
      </sheetData>
      <sheetData sheetId="11">
        <row r="7">
          <cell r="I7" t="str">
            <v/>
          </cell>
        </row>
      </sheetData>
      <sheetData sheetId="12">
        <row r="7">
          <cell r="I7" t="str">
            <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5">
          <cell r="I5">
            <v>1</v>
          </cell>
        </row>
      </sheetData>
      <sheetData sheetId="23">
        <row r="5">
          <cell r="I5">
            <v>1</v>
          </cell>
        </row>
      </sheetData>
      <sheetData sheetId="24">
        <row r="5">
          <cell r="I5">
            <v>1</v>
          </cell>
        </row>
      </sheetData>
      <sheetData sheetId="25">
        <row r="5">
          <cell r="I5">
            <v>1</v>
          </cell>
        </row>
      </sheetData>
      <sheetData sheetId="26">
        <row r="5">
          <cell r="I5">
            <v>1</v>
          </cell>
        </row>
      </sheetData>
      <sheetData sheetId="27">
        <row r="5">
          <cell r="I5">
            <v>1</v>
          </cell>
        </row>
      </sheetData>
      <sheetData sheetId="28">
        <row r="5">
          <cell r="I5">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 val="SLAB&quot;1&quot;"/>
      <sheetName val="5흙막이"/>
      <sheetName val="단가일람"/>
      <sheetName val="단가일람 (2)"/>
      <sheetName val="대가"/>
      <sheetName val="가설대가"/>
      <sheetName val="토공대가"/>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TEL"/>
      <sheetName val="부대대비"/>
      <sheetName val="냉연집계"/>
      <sheetName val="Sheet3"/>
      <sheetName val="과천MAIN"/>
      <sheetName val="대비"/>
      <sheetName val="내역서(총)"/>
      <sheetName val="신우"/>
      <sheetName val="교각계산"/>
      <sheetName val="민속촌메뉴"/>
      <sheetName val="수량산출서"/>
      <sheetName val="N賃率-職"/>
      <sheetName val="노원열병합  건축공사기성내역서"/>
      <sheetName val="직재"/>
      <sheetName val="일위대가"/>
      <sheetName val="설계조건"/>
      <sheetName val="직노"/>
      <sheetName val="20관리비율"/>
      <sheetName val="plan&amp;section of foundation"/>
      <sheetName val="경산"/>
      <sheetName val="Sheet2"/>
      <sheetName val="C-노임단가"/>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입찰안"/>
      <sheetName val="유림골조"/>
      <sheetName val="danga"/>
      <sheetName val="ilch"/>
      <sheetName val="DATE"/>
      <sheetName val="sheets"/>
      <sheetName val="예산M12A"/>
      <sheetName val="일위대가목차"/>
      <sheetName val="노임단가"/>
      <sheetName val="경비_원본"/>
      <sheetName val="Sheet14"/>
      <sheetName val="Sheet13"/>
      <sheetName val="공사내역"/>
      <sheetName val="6호기"/>
      <sheetName val="공사원가계산서"/>
      <sheetName val="감가상각"/>
      <sheetName val="FANDBS"/>
      <sheetName val="GRDATA"/>
      <sheetName val="SHAFTDBSE"/>
      <sheetName val="전기일위대가"/>
      <sheetName val="DATA"/>
      <sheetName val="자재단가비교표"/>
      <sheetName val="재집"/>
      <sheetName val="단가산출2"/>
      <sheetName val="견적서"/>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노임이"/>
      <sheetName val="TABLE"/>
      <sheetName val="유기공정"/>
      <sheetName val="96물가 CODE"/>
      <sheetName val="연부97-1"/>
      <sheetName val="갑지1"/>
      <sheetName val="조명시설"/>
      <sheetName val="예산변경사항"/>
      <sheetName val="개요"/>
      <sheetName val="세부내역"/>
      <sheetName val="정공공사"/>
      <sheetName val="Sheet5"/>
      <sheetName val="갑지"/>
      <sheetName val="인건비"/>
      <sheetName val="DB단가"/>
      <sheetName val="도"/>
      <sheetName val="내역"/>
      <sheetName val="BID"/>
      <sheetName val="갑지(추정)"/>
      <sheetName val="PANEL_중량산출"/>
      <sheetName val="노원열병합__건축공사기성내역서"/>
      <sheetName val="plan&amp;section_of_foundation"/>
      <sheetName val="1단계"/>
      <sheetName val="LEGEND"/>
      <sheetName val="을지"/>
      <sheetName val="DB"/>
      <sheetName val="조경"/>
      <sheetName val="최종갑지"/>
      <sheetName val="sum1 (2)"/>
      <sheetName val="견적정보"/>
      <sheetName val="FB25JN"/>
      <sheetName val="년도별실"/>
      <sheetName val="설직재-1"/>
      <sheetName val="주소록"/>
      <sheetName val="Sheet1"/>
      <sheetName val="건축내역"/>
      <sheetName val="본장"/>
      <sheetName val="도체종-상수표"/>
      <sheetName val="계산서(곡선부)"/>
      <sheetName val="-치수표(곡선부)"/>
      <sheetName val="원가계산서"/>
      <sheetName val="합천내역"/>
      <sheetName val="1.설계조건"/>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6PILE  (돌출)"/>
      <sheetName val="신규 수주분(사용자 정의)"/>
      <sheetName val="UserData"/>
      <sheetName val="환율"/>
      <sheetName val="금액집계"/>
      <sheetName val="화재 탐지 설비"/>
      <sheetName val="工완성공사율"/>
      <sheetName val="Y-WORK"/>
      <sheetName val="EACT10"/>
      <sheetName val="일위단가"/>
      <sheetName val="Sheet9"/>
      <sheetName val="1안"/>
      <sheetName val="음료실행"/>
      <sheetName val="APT내역"/>
      <sheetName val="부대시설"/>
      <sheetName val="기둥(원형)"/>
      <sheetName val="기성금내역서"/>
      <sheetName val="통신원가"/>
      <sheetName val="터파기및재료"/>
      <sheetName val="소상 &quot;1&quot;"/>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단가산출(변경없음)"/>
      <sheetName val="원본(갑지)"/>
      <sheetName val="판매96"/>
      <sheetName val="제-노임"/>
      <sheetName val="제직재"/>
      <sheetName val="원가"/>
      <sheetName val="운반"/>
      <sheetName val="UR2-Calculation"/>
      <sheetName val="GAEYO"/>
      <sheetName val="타견적1"/>
      <sheetName val="타견적2"/>
      <sheetName val="타견적3"/>
      <sheetName val="밸브설치"/>
      <sheetName val="단"/>
      <sheetName val="부속동"/>
      <sheetName val="공사개요(좌)"/>
      <sheetName val="직공비"/>
      <sheetName val="매입세율"/>
      <sheetName val="공사개요"/>
      <sheetName val="Sheet7"/>
      <sheetName val="어음광고주"/>
      <sheetName val="내역서1999.8최종"/>
      <sheetName val="단가표"/>
      <sheetName val="사통"/>
      <sheetName val="차수"/>
      <sheetName val="FPA"/>
      <sheetName val="Data Vol"/>
      <sheetName val="순수개발"/>
      <sheetName val="11.단가비교표_"/>
      <sheetName val="16.기계경비산출내역_"/>
      <sheetName val="공통가설"/>
      <sheetName val="전체"/>
      <sheetName val="Galaxy 소비자가격표"/>
      <sheetName val="8.PILE  (돌출)"/>
      <sheetName val="임차품의(농조)"/>
      <sheetName val="copy"/>
      <sheetName val="백암비스타내역"/>
      <sheetName val="Oper Amount"/>
      <sheetName val="실적단가"/>
      <sheetName val="일위대가_복합"/>
      <sheetName val="일위대가_서비스"/>
      <sheetName val="장비집계"/>
      <sheetName val="심사물량"/>
      <sheetName val="심사계산"/>
      <sheetName val="가로등기초"/>
      <sheetName val="대치판정"/>
      <sheetName val="견적대비 견적서"/>
      <sheetName val="기성"/>
      <sheetName val="CTEMCOST"/>
      <sheetName val="BASIC (2)"/>
      <sheetName val="입출재고현황 (2)"/>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실행내역"/>
      <sheetName val="조도계산서 _도서_"/>
      <sheetName val="기계내역"/>
      <sheetName val="원가 (2)"/>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dt0301"/>
      <sheetName val="dtt0301"/>
      <sheetName val="rate"/>
      <sheetName val="7.1 자재단가표(케이블)"/>
      <sheetName val="화재_탐지_설비"/>
      <sheetName val="소상_&quot;1&quot;"/>
      <sheetName val="전기"/>
      <sheetName val="품산출서"/>
      <sheetName val="1-1"/>
      <sheetName val="차도조도계산"/>
      <sheetName val="날개벽수량표"/>
      <sheetName val="첨부파일"/>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유통망계획"/>
      <sheetName val="LOAD-46"/>
      <sheetName val="BOX"/>
      <sheetName val="목록"/>
      <sheetName val="내부부하"/>
      <sheetName val="노무비 근거"/>
      <sheetName val="기준자료"/>
      <sheetName val="제품"/>
      <sheetName val="견적계산"/>
      <sheetName val="담장산출"/>
      <sheetName val="부하(성남)"/>
      <sheetName val="말뚝지지력산정"/>
      <sheetName val="예산대비"/>
      <sheetName val="공문"/>
      <sheetName val="NEYOK"/>
      <sheetName val="외주가공"/>
      <sheetName val="7단가"/>
      <sheetName val="건축내역서"/>
      <sheetName val="VE절감"/>
      <sheetName val="물량표S"/>
      <sheetName val="금액내역서"/>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 HIT-&gt;HMC 견적(3900)"/>
      <sheetName val="물가시세"/>
      <sheetName val="ITEM"/>
      <sheetName val="type-F"/>
      <sheetName val="TRE TABLE"/>
      <sheetName val="단면가정"/>
      <sheetName val="토공계산서(부체도로)"/>
      <sheetName val="실행"/>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표지판단위"/>
      <sheetName val="설계"/>
      <sheetName val="시행후면적"/>
      <sheetName val="수지예산"/>
      <sheetName val="단가대비"/>
      <sheetName val="소요자재"/>
      <sheetName val="단가표 "/>
      <sheetName val="dtxl"/>
      <sheetName val="ROOF(ALKALI)"/>
      <sheetName val="일위대가(4층원격)"/>
      <sheetName val="자료"/>
      <sheetName val="우각부보강"/>
      <sheetName val="건축집계표"/>
      <sheetName val="견내"/>
      <sheetName val="매립"/>
      <sheetName val="FACTOR"/>
      <sheetName val="Cost bd-&quot;A&quot;"/>
      <sheetName val="cost"/>
      <sheetName val="총괄"/>
      <sheetName val="공사비"/>
      <sheetName val="단가목록"/>
      <sheetName val="대창(장성)"/>
      <sheetName val="자재운반단가일람표"/>
      <sheetName val="설계내역(2001)"/>
      <sheetName val="토목"/>
      <sheetName val="건축원가계산서"/>
      <sheetName val="OPT"/>
      <sheetName val="SV"/>
      <sheetName val="DRUM"/>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99총공사내역서"/>
      <sheetName val="변압기 및 발전기 용량"/>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7내역"/>
      <sheetName val="BUS제원1"/>
      <sheetName val="단가조사서"/>
      <sheetName val="목차"/>
      <sheetName val="자판실행"/>
      <sheetName val="간선계산"/>
      <sheetName val="소업1교"/>
      <sheetName val="간지"/>
      <sheetName val="배수내역 (2)"/>
      <sheetName val="DHEQSUPT"/>
      <sheetName val="DATA1"/>
      <sheetName val="도근좌표"/>
      <sheetName val="기초단가"/>
      <sheetName val="토목공사"/>
      <sheetName val="수량집계"/>
      <sheetName val="자재일람"/>
      <sheetName val="수량산출서 (2)"/>
      <sheetName val="FAB별"/>
      <sheetName val="CAL"/>
      <sheetName val="공주-교대(A1)"/>
      <sheetName val="COVER-P"/>
      <sheetName val="3BL공동구 수량"/>
      <sheetName val="수안보-MBR1"/>
      <sheetName val="L형 옹벽"/>
      <sheetName val="청주(철골발주의뢰서)"/>
      <sheetName val="정렬"/>
      <sheetName val="분전함신설"/>
      <sheetName val="접지1종"/>
      <sheetName val="A-4"/>
      <sheetName val="전선 및 전선관"/>
      <sheetName val="자재테이블"/>
      <sheetName val="산출금액내역"/>
      <sheetName val="교통대책내역"/>
      <sheetName val="소운반"/>
      <sheetName val="원가입력"/>
      <sheetName val="견적"/>
      <sheetName val="EQUIPMENT -2"/>
      <sheetName val="대림경상68억"/>
      <sheetName val="F1"/>
      <sheetName val="포장공자재집계표"/>
      <sheetName val="일반수량"/>
      <sheetName val="교대(A1)"/>
      <sheetName val="대가표(품셈)"/>
      <sheetName val="단가산출서"/>
      <sheetName val="위치"/>
      <sheetName val="총공사내역서"/>
      <sheetName val="다곡2교"/>
      <sheetName val="전체현황"/>
      <sheetName val="목표세부명세"/>
      <sheetName val="집계"/>
      <sheetName val="자재조사표(참고용)"/>
      <sheetName val="품셈집계표"/>
      <sheetName val="일반부표집계표"/>
      <sheetName val="설계예산서(2016년 보안등 신설공사 단가계약-).xls"/>
      <sheetName val="I.설계조건"/>
      <sheetName val="재1"/>
      <sheetName val="수량산출서 갑지"/>
      <sheetName val="Ekog10"/>
      <sheetName val="코드표"/>
      <sheetName val="주요측점"/>
      <sheetName val="안정검토"/>
      <sheetName val="15100"/>
      <sheetName val="시행예산"/>
      <sheetName val="현장지지물물량"/>
      <sheetName val="두앙"/>
      <sheetName val="재료비"/>
      <sheetName val="보온자재단가표"/>
      <sheetName val="9호관로"/>
      <sheetName val="상승노임"/>
      <sheetName val="실행간접비용"/>
      <sheetName val="공종별내역서"/>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맨홀토공"/>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시화점실행"/>
      <sheetName val="__MAIN"/>
      <sheetName val="회로내역(승인)"/>
      <sheetName val="안정검토(온1)"/>
      <sheetName val="입상내역"/>
      <sheetName val="관급"/>
      <sheetName val="투찰(하수)"/>
      <sheetName val="Site Expenses"/>
      <sheetName val="계약내력"/>
      <sheetName val="11"/>
      <sheetName val="견적(갑지)"/>
      <sheetName val="토사(PE)"/>
      <sheetName val="Baby일위대가"/>
      <sheetName val="변화치수"/>
      <sheetName val="기초자료입력"/>
      <sheetName val="해상PCB"/>
      <sheetName val="물량산출근거"/>
      <sheetName val="COVER"/>
      <sheetName val="일보"/>
      <sheetName val="기력고압전동기"/>
      <sheetName val="OH공량old"/>
      <sheetName val="PIPE"/>
      <sheetName val="FLANGE"/>
      <sheetName val="VALVE"/>
      <sheetName val="1을"/>
      <sheetName val="예시 (수정 및 삭제금지)"/>
      <sheetName val="단가대비표 표지"/>
      <sheetName val="2000시행"/>
      <sheetName val="배수통관(좌)"/>
      <sheetName val="예산내역서"/>
      <sheetName val="Controls"/>
      <sheetName val="가격표"/>
      <sheetName val="Customer Databas"/>
      <sheetName val="유림총괄"/>
      <sheetName val="안정계산"/>
      <sheetName val="단면검토"/>
      <sheetName val="샘플표지"/>
      <sheetName val="물가연동제"/>
      <sheetName val="1. 설계조건 2.단면가정 3. 하중계산"/>
      <sheetName val="DATA 입력란"/>
      <sheetName val="금융비용"/>
      <sheetName val="주안3차A-A"/>
      <sheetName val="CATV"/>
      <sheetName val="암거공"/>
      <sheetName val="자재"/>
      <sheetName val="콘_재료분리(1)"/>
      <sheetName val="H-pile(298x299)"/>
      <sheetName val="H-pile(250x250)"/>
      <sheetName val="일위_파일"/>
      <sheetName val="연결임시"/>
      <sheetName val="_산근2_"/>
      <sheetName val="_산근4_"/>
      <sheetName val="_산근5_"/>
      <sheetName val="BQ_Utl_Off"/>
      <sheetName val="BREAKDOWN(철거설치)"/>
      <sheetName val=" 냉각수펌프"/>
      <sheetName val="최종견"/>
      <sheetName val="sun"/>
      <sheetName val="예산M11A"/>
      <sheetName val="자료입력"/>
      <sheetName val="경사수로"/>
      <sheetName val="D16"/>
      <sheetName val="D25"/>
      <sheetName val="D22"/>
      <sheetName val="대전-교대(A1-A2)"/>
      <sheetName val="본실행경비"/>
      <sheetName val="8-1"/>
      <sheetName val="BOQ(전체)"/>
      <sheetName val="위치조서"/>
      <sheetName val="우수"/>
      <sheetName val="물가"/>
      <sheetName val="단위수량산출"/>
      <sheetName val="안정성검토"/>
      <sheetName val="하중계산"/>
      <sheetName val="설계기준"/>
      <sheetName val="기초안정검토"/>
      <sheetName val="우배수"/>
      <sheetName val="설명"/>
      <sheetName val="wing"/>
      <sheetName val="98비정기소모"/>
      <sheetName val="TYPE1"/>
      <sheetName val="입력자료모음"/>
      <sheetName val="원가계산서(공사)"/>
      <sheetName val="총괄표"/>
      <sheetName val="대상공사(조달청)"/>
      <sheetName val="자료(통합)"/>
      <sheetName val="JUCKEYK"/>
      <sheetName val="수목표준대가"/>
      <sheetName val="식재가격"/>
      <sheetName val="식재총괄"/>
      <sheetName val="일위목록"/>
      <sheetName val="2000년1차"/>
      <sheetName val="횡배수관집현황(2공구)"/>
      <sheetName val="웅진교-S2"/>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교차구"/>
      <sheetName val="입찰견적보고서"/>
      <sheetName val="일반공사"/>
      <sheetName val="데리네이타현황"/>
      <sheetName val="사  업  비  수  지  예  산  서"/>
      <sheetName val="암거(내역)"/>
      <sheetName val="원형맨홀수량"/>
      <sheetName val="기기리스트"/>
      <sheetName val="01"/>
      <sheetName val="연돌일위집계"/>
      <sheetName val="VENDOR LIST"/>
      <sheetName val="사전공사"/>
      <sheetName val="분류작업"/>
      <sheetName val="기본자료"/>
      <sheetName val="2002상반기노임기준"/>
      <sheetName val="Macro(전선)"/>
      <sheetName val="시중노임(공사)"/>
      <sheetName val="식재"/>
      <sheetName val="시설물"/>
      <sheetName val="식재출력용"/>
      <sheetName val="유지관리"/>
      <sheetName val="원계약서"/>
      <sheetName val="총괄내역"/>
      <sheetName val="총요약서"/>
      <sheetName val="매크로"/>
      <sheetName val="지주목시비량산출서"/>
      <sheetName val="1,2공구원가계산서"/>
      <sheetName val="2공구산출내역"/>
      <sheetName val="1공구산출내역서"/>
      <sheetName val="1-3.조건,바닥판 "/>
      <sheetName val="설계명세서"/>
      <sheetName val="EPro"/>
      <sheetName val="오존실배관내역"/>
      <sheetName val="특별교실"/>
      <sheetName val="옹벽1"/>
      <sheetName val="맨홀토공산출"/>
      <sheetName val="AHU집계"/>
      <sheetName val="BSD (2)"/>
      <sheetName val="Proposal"/>
      <sheetName val="CALCULATION"/>
      <sheetName val="원가계산하도"/>
      <sheetName val="기초공"/>
      <sheetName val="물량표"/>
      <sheetName val="평가데이터"/>
      <sheetName val="직접인건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원형측구(B-type)"/>
      <sheetName val="3.공통공사대비"/>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TABLE DB"/>
      <sheetName val="쌍용 data base"/>
      <sheetName val="guard(mac)"/>
      <sheetName val="추가예산"/>
      <sheetName val="Sheet4"/>
      <sheetName val="산수배수"/>
      <sheetName val="출입자명단"/>
      <sheetName val="뚝토공"/>
      <sheetName val="각종양식"/>
      <sheetName val="통합"/>
      <sheetName val="기성내역서"/>
      <sheetName val="토적표"/>
      <sheetName val="Front"/>
      <sheetName val="사용성검토"/>
      <sheetName val="깨기수량"/>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일위내역"/>
      <sheetName val="첨부1-1"/>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총蚨ϖ"/>
      <sheetName val="총蓨ώ"/>
      <sheetName val="총벝l"/>
      <sheetName val="총벝ê"/>
      <sheetName val="우棌"/>
      <sheetName val="총_x0000_ϭ"/>
      <sheetName val="우륀"/>
      <sheetName val="식재ط"/>
      <sheetName val="총_x0002__x0000_"/>
      <sheetName val="회사기초자료"/>
      <sheetName val="횡배수관재료-"/>
      <sheetName val="계산서(직선부)"/>
      <sheetName val="포장재료집계표"/>
      <sheetName val="콘크리트측구연장"/>
      <sheetName val="-몰탈콘크리트"/>
      <sheetName val="-배수구조물공토공"/>
      <sheetName val="기본DATA"/>
      <sheetName val="단漰_x001d_潼"/>
      <sheetName val="TARGET"/>
      <sheetName val="내역서(삼호)"/>
      <sheetName val="규격"/>
      <sheetName val="입고장부 (4)"/>
      <sheetName val="공사손익실적"/>
      <sheetName val="견적보고(총액)"/>
      <sheetName val="C.배수관공"/>
      <sheetName val="비용"/>
      <sheetName val="4.2.1 마루높이 검토"/>
      <sheetName val="타견적(을)"/>
      <sheetName val="마산방향"/>
      <sheetName val="사리부설"/>
      <sheetName val="일위집계(기존)"/>
      <sheetName val="제경비"/>
      <sheetName val="배수공 시멘트 및 골재량 산출"/>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STEEL BOX 단면설계(SEC.8)"/>
      <sheetName val="지급자재조서"/>
      <sheetName val="40총괄"/>
      <sheetName val="40집계"/>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 val="구천"/>
      <sheetName val="근생APT-신마감"/>
      <sheetName val="복지관_FIART"/>
      <sheetName val="근생APT-FIART"/>
      <sheetName val="근생-FIART"/>
      <sheetName val="1.2.1 마루높이결정"/>
      <sheetName val="군자4교하부-Ö_x0000_"/>
      <sheetName val="제품별"/>
      <sheetName val="23"/>
      <sheetName val="물가자료"/>
      <sheetName val="부대집계1"/>
      <sheetName val="가도단위"/>
      <sheetName val="단락전류-A"/>
      <sheetName val="사업수지"/>
      <sheetName val="실행예산서"/>
      <sheetName val="역T형교대(말뚝기초)"/>
      <sheetName val="관로공표지"/>
      <sheetName val="빗물받이(910-510-410)"/>
      <sheetName val="종합단가표"/>
      <sheetName val="woo(mac)"/>
      <sheetName val="FOOTING단면력"/>
      <sheetName val="11.자재단가"/>
      <sheetName val="NEGO"/>
      <sheetName val="본사공가현황"/>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우수공"/>
      <sheetName val="공통부대비"/>
      <sheetName val="회로내역(승인䠎"/>
      <sheetName val="회로내역(승인Ԉ"/>
      <sheetName val="Calcs"/>
      <sheetName val="시설물일위"/>
      <sheetName val="직접경비"/>
      <sheetName val="남춘천IC접속_x0000__x0000__x0005__x0000_"/>
      <sheetName val="경비2내역"/>
      <sheetName val="95년12월말"/>
      <sheetName val="basic_info"/>
      <sheetName val="구조물터파기수량집계"/>
      <sheetName val="식재품셈"/>
      <sheetName val="부적합유형"/>
      <sheetName val="부적합 유형"/>
      <sheetName val="기계경비일람"/>
      <sheetName val="범례표"/>
      <sheetName val="투찰"/>
      <sheetName val="전기자료"/>
      <sheetName val="증감내역서"/>
      <sheetName val="내역_ver1.0"/>
      <sheetName val="일위총괄표"/>
      <sheetName val="05년"/>
      <sheetName val="6공구(당초)"/>
      <sheetName val="설계내역"/>
      <sheetName val="이름정의"/>
      <sheetName val="교량data"/>
      <sheetName val="데이터"/>
      <sheetName val=" 내역"/>
      <sheetName val="1.개요"/>
      <sheetName val="유지관_x0000_"/>
      <sheetName val="총缀⇐"/>
      <sheetName val="총䮘໪"/>
      <sheetName val="총ꘓÀ"/>
      <sheetName val="총鎠ັ"/>
      <sheetName val="총㳨⎱"/>
      <sheetName val="총౐ʥ"/>
      <sheetName val="총ꊐ˕"/>
      <sheetName val="총ꊐʮ"/>
      <sheetName val="가설"/>
      <sheetName val="경상"/>
      <sheetName val="94"/>
      <sheetName val="CVT산정"/>
      <sheetName val="산근"/>
      <sheetName val="[TOTAL.xls]______D_2001_______3"/>
      <sheetName val="[TOTAL.xls]______D_2001_______2"/>
      <sheetName val="[TOTAL.xls]______D_2001_______4"/>
      <sheetName val="잔공사현황"/>
      <sheetName val="횡배수관집현황_2공구_"/>
      <sheetName val="외천교"/>
      <sheetName val="J형측구단위수량"/>
      <sheetName val="기초분물량표"/>
      <sheetName val="설치물량표"/>
      <sheetName val="철거분물량표"/>
      <sheetName val="원설계"/>
      <sheetName val="수량"/>
      <sheetName val="부표단가,총괄표"/>
      <sheetName val="진고설계"/>
      <sheetName val="벽산건설"/>
      <sheetName val="FORM-0"/>
      <sheetName val="연습"/>
      <sheetName val="sheet10"/>
      <sheetName val="단면 (2)"/>
      <sheetName val="표지 (2)"/>
      <sheetName val="입찰내역 발주처 양식"/>
      <sheetName val="설계서을"/>
      <sheetName val="EQ-R1"/>
      <sheetName val="일반수량총괄집계"/>
      <sheetName val="건축공사 집계표"/>
      <sheetName val="골조"/>
      <sheetName val="토공"/>
      <sheetName val="교량"/>
      <sheetName val="산출내역서"/>
      <sheetName val="전기일위목록"/>
      <sheetName val="C_DATA"/>
      <sheetName val="철근량"/>
      <sheetName val="Bill 2.2 Villa 2 beds"/>
      <sheetName val="분양가표"/>
      <sheetName val="3.CCTV설비공사"/>
      <sheetName val="감액총괄표"/>
      <sheetName val="총집계표"/>
      <sheetName val="공양식"/>
      <sheetName val="DOGI"/>
      <sheetName val="원가서"/>
      <sheetName val="물가시세표"/>
      <sheetName val="내역(영일)"/>
      <sheetName val="단 box"/>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원본"/>
      <sheetName val="계수시트"/>
      <sheetName val="c_balju"/>
      <sheetName val="주식"/>
      <sheetName val="총"/>
      <sheetName val="안정검토(온1"/>
      <sheetName val="안정검토(온1렷"/>
      <sheetName val="총_xdfcc_"/>
      <sheetName val="암거ၒ"/>
      <sheetName val="수량산출서-2"/>
      <sheetName val="b"/>
      <sheetName val="3BL공동구 수_x0000_"/>
      <sheetName val="3BL공동구 수嚠"/>
      <sheetName val="3BL공동구 수吐"/>
      <sheetName val="노무단가"/>
      <sheetName val="수목단가"/>
      <sheetName val="시설수량표"/>
      <sheetName val="식재수량표"/>
      <sheetName val="가압장구체수량산출서"/>
      <sheetName val="간접"/>
      <sheetName val="예산계획"/>
      <sheetName val="금주1교"/>
      <sheetName val="신림자금"/>
      <sheetName val=" 총괄표"/>
      <sheetName val="총焘ʒ"/>
      <sheetName val="총̉"/>
      <sheetName val="우_xdb4a_"/>
      <sheetName val="토적"/>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안정검토(온1ჿ"/>
      <sheetName val="암거날개벽"/>
      <sheetName val="시점교대"/>
      <sheetName val="총괄BOQ"/>
      <sheetName val="총 괄 표"/>
      <sheetName val="rpcc"/>
      <sheetName val="옹벽"/>
      <sheetName val="내역(전체)"/>
      <sheetName val="품셈TABLE"/>
      <sheetName val="소요자재명세서2"/>
      <sheetName val="공내역"/>
      <sheetName val="집수정(600-700)"/>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row r="1">
          <cell r="A1" t="str">
            <v>단  종</v>
          </cell>
        </row>
      </sheetData>
      <sheetData sheetId="1007"/>
      <sheetData sheetId="1008"/>
      <sheetData sheetId="1009" refreshError="1"/>
      <sheetData sheetId="1010"/>
      <sheetData sheetId="1011"/>
      <sheetData sheetId="1012">
        <row r="1">
          <cell r="A1" t="str">
            <v>단  종</v>
          </cell>
        </row>
      </sheetData>
      <sheetData sheetId="1013" refreshError="1"/>
      <sheetData sheetId="1014"/>
      <sheetData sheetId="1015"/>
      <sheetData sheetId="1016"/>
      <sheetData sheetId="1017"/>
      <sheetData sheetId="1018" refreshError="1"/>
      <sheetData sheetId="1019" refreshError="1"/>
      <sheetData sheetId="1020"/>
      <sheetData sheetId="1021" refreshError="1"/>
      <sheetData sheetId="1022" refreshError="1"/>
      <sheetData sheetId="1023" refreshError="1"/>
      <sheetData sheetId="1024"/>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sheetData sheetId="1134" refreshError="1"/>
      <sheetData sheetId="1135" refreshError="1"/>
      <sheetData sheetId="1136" refreshError="1"/>
      <sheetData sheetId="1137" refreshError="1"/>
      <sheetData sheetId="1138" refreshError="1"/>
      <sheetData sheetId="1139"/>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Sheet6"/>
      <sheetName val="DATA98"/>
      <sheetName val="EP0618"/>
      <sheetName val="IW-LIST"/>
      <sheetName val="1.0표준품셈"/>
      <sheetName val="1.0계산품셈"/>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REF"/>
      <sheetName val="ABUT수량-A1"/>
      <sheetName val="보도경계블럭"/>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 val="설계조건"/>
      <sheetName val="성곽내역서"/>
      <sheetName val="내역서"/>
      <sheetName val="시행후면적"/>
      <sheetName val="1단계"/>
      <sheetName val="BSD (2)"/>
      <sheetName val="COVER"/>
      <sheetName val="eq_data"/>
      <sheetName val="요약서"/>
      <sheetName val="TEL"/>
      <sheetName val="수량산출서"/>
      <sheetName val="SANBAISU"/>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 val="3BL공동구 수량"/>
      <sheetName val="4-WBFFL"/>
      <sheetName val="자료"/>
      <sheetName val=" GULF"/>
      <sheetName val="PUMP"/>
      <sheetName val="Macro(전동기)"/>
      <sheetName val="고창터널(고창방향)"/>
      <sheetName val="수정시산표"/>
      <sheetName val="Piling"/>
      <sheetName val="입찰내역 발주처 양식"/>
      <sheetName val="소비자가"/>
      <sheetName val="analysis"/>
      <sheetName val="재집"/>
      <sheetName val="하도급업체"/>
      <sheetName val="2.설계제원"/>
      <sheetName val="ELECTRIC"/>
      <sheetName val="SCHEDULE"/>
      <sheetName val="설계명세서"/>
      <sheetName val="결과조달"/>
      <sheetName val="FORM-0"/>
      <sheetName val="TEST1"/>
      <sheetName val="공문"/>
      <sheetName val="TEL"/>
      <sheetName val="9811"/>
      <sheetName val="변화치수"/>
      <sheetName val="거동"/>
      <sheetName val="DESIGN"/>
      <sheetName val="단위수량"/>
      <sheetName val="단면(RW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공사비내역서"/>
      <sheetName val="도급양식"/>
      <sheetName val="공사비 내역 (가)"/>
      <sheetName val="원가"/>
      <sheetName val="#REF"/>
      <sheetName val="통합"/>
      <sheetName val="ABUT수량-A1"/>
      <sheetName val="N賃率_職"/>
      <sheetName val="3BL공동구 수량"/>
      <sheetName val="3련 BOX"/>
      <sheetName val="변화치수"/>
      <sheetName val="준검 내역서"/>
      <sheetName val="BSD (2)"/>
      <sheetName val="포장절단"/>
      <sheetName val="자재집계표"/>
      <sheetName val="터파기및재료"/>
      <sheetName val="MOTOR"/>
      <sheetName val="물량표"/>
      <sheetName val="사용자정의"/>
      <sheetName val="제품표준규격"/>
      <sheetName val="기초공"/>
      <sheetName val="기둥(원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 val="노임변동률"/>
      <sheetName val="Macro(전선)"/>
      <sheetName val="설계개요"/>
      <sheetName val="8월현금흐름표"/>
      <sheetName val="DI1"/>
      <sheetName val="UR2-Calculation"/>
      <sheetName val="Sheet5"/>
      <sheetName val="날개벽"/>
      <sheetName val="공사비예산서(토목분)"/>
      <sheetName val="내역집계표_소방"/>
      <sheetName val="준검 내역서"/>
      <sheetName val="터파기및재료"/>
      <sheetName val="현금"/>
      <sheetName val="danga"/>
      <sheetName val="ilch"/>
      <sheetName val="서울대규장각(가시설흙막이)"/>
      <sheetName val="전산망"/>
      <sheetName val="영업소실적"/>
      <sheetName val="7.5.2 BOQ Summary "/>
      <sheetName val="공사원가계산서"/>
      <sheetName val="노원열병합  건축공사기성내역서"/>
      <sheetName val="CALCULATION"/>
      <sheetName val="DESIGN_CRETERIA"/>
      <sheetName val="1.우편집중내역서"/>
      <sheetName val="공틀공사"/>
      <sheetName val="조명시설"/>
      <sheetName val="6호기"/>
      <sheetName val="ABUT수량-A1"/>
      <sheetName val="CAPVC"/>
      <sheetName val="Project Brief"/>
      <sheetName val="GiaVT"/>
      <sheetName val="gVL"/>
      <sheetName val="Customize Your Planner"/>
      <sheetName val="출역 "/>
      <sheetName val="공통가설"/>
      <sheetName val="WO"/>
      <sheetName val="단가대비"/>
      <sheetName val="경산"/>
      <sheetName val="원가계산"/>
      <sheetName val="기초공"/>
      <sheetName val="기둥(원형)"/>
      <sheetName val="시멘트"/>
      <sheetName val="1-1"/>
      <sheetName val="01"/>
      <sheetName val="원형맨홀수량"/>
      <sheetName val="견"/>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외주가공"/>
      <sheetName val="N賃率-職"/>
      <sheetName val="TABLE"/>
      <sheetName val="민속촌메뉴"/>
      <sheetName val="20관리비율"/>
      <sheetName val="2F 회의실견적_5_14 일대_"/>
      <sheetName val="J直材4"/>
      <sheetName val="기초공"/>
      <sheetName val="기둥(원형)"/>
      <sheetName val="3BL공동구 수량"/>
      <sheetName val="공사내역"/>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예산서"/>
      <sheetName val="설계명세서"/>
      <sheetName val="변화치수"/>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 val="T13(P68~72,78)"/>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ga"/>
      <sheetName val="ilch"/>
      <sheetName val="laroux"/>
      <sheetName val="2F 회의실견적(5_14 일대)"/>
      <sheetName val="을"/>
      <sheetName val="일위대가"/>
      <sheetName val="단면가정"/>
      <sheetName val="내역서"/>
      <sheetName val="LEGEND"/>
      <sheetName val="직공비"/>
      <sheetName val="직노"/>
      <sheetName val="계화배수"/>
      <sheetName val="I一般比"/>
      <sheetName val="1월"/>
      <sheetName val="공사비명세서"/>
      <sheetName val="Y-WORK"/>
      <sheetName val="TABLE"/>
      <sheetName val="토공"/>
      <sheetName val="일위대가목차"/>
      <sheetName val="20관리비율"/>
      <sheetName val="평가데이터"/>
      <sheetName val="날개벽(시점좌측)"/>
      <sheetName val="기본단가표"/>
      <sheetName val="맨홀수량집계"/>
      <sheetName val="정부노임단가"/>
      <sheetName val="공통가설"/>
      <sheetName val="3BL공동구 수량"/>
      <sheetName val="교각계산"/>
      <sheetName val="INPUT(덕도방향-시점)"/>
      <sheetName val="기둥(원형)"/>
      <sheetName val="일위대가표"/>
      <sheetName val="토목내역"/>
      <sheetName val="포장절단"/>
      <sheetName val="정보매체A동"/>
      <sheetName val="code"/>
      <sheetName val="일반물자(한국통신)"/>
      <sheetName val="JUCKEYK"/>
      <sheetName val="96수출"/>
      <sheetName val="공정집계_국별"/>
      <sheetName val="적용률"/>
      <sheetName val="집계표"/>
      <sheetName val="DATA"/>
      <sheetName val="1-1"/>
      <sheetName val="열린교실"/>
      <sheetName val="COPING"/>
      <sheetName val="3.하중산정4.지지력"/>
      <sheetName val="Sheet4"/>
      <sheetName val="내역1"/>
      <sheetName val="마산방향철근집계"/>
      <sheetName val="진주방향"/>
      <sheetName val="마산방향"/>
      <sheetName val="현장"/>
      <sheetName val="전기"/>
      <sheetName val="연령현황"/>
      <sheetName val="내역"/>
      <sheetName val=" 견적서"/>
      <sheetName val="총괄-1"/>
      <sheetName val="공통부대비"/>
      <sheetName val="TB-내역서"/>
      <sheetName val="Sheet5"/>
      <sheetName val="설산1.나"/>
      <sheetName val="본사S"/>
      <sheetName val="일반맨홀수량집계(A-7 LINE)"/>
      <sheetName val="일반맨홀수량집계"/>
      <sheetName val="LOPCALC"/>
      <sheetName val="변화치수"/>
      <sheetName val="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품셈"/>
      <sheetName val="SORCE1"/>
      <sheetName val="가시설단위수량"/>
      <sheetName val="단위수량"/>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선로정수계산"/>
      <sheetName val="입력시트"/>
      <sheetName val="부대대비"/>
      <sheetName val="냉연집계"/>
      <sheetName val="1공구 건정토건 토공"/>
      <sheetName val="예산M12A"/>
      <sheetName val="부표총괄"/>
      <sheetName val="품셈1-17"/>
      <sheetName val="자재집계표"/>
      <sheetName val="노단"/>
      <sheetName val="sum"/>
      <sheetName val="가설공사"/>
      <sheetName val="단가결정"/>
      <sheetName val="내역아"/>
      <sheetName val="울타리"/>
      <sheetName val="변경총괄지(1)"/>
      <sheetName val="세부내역(직접인건비)"/>
      <sheetName val="토적표"/>
      <sheetName val="member design"/>
      <sheetName val="design criteria"/>
      <sheetName val="working load at the btm ft."/>
      <sheetName val="soil bearing check"/>
      <sheetName val="일위(시설)"/>
      <sheetName val="파일의이용"/>
      <sheetName val="포장수량집계"/>
      <sheetName val="CALCULATION"/>
      <sheetName val="건축총괄원가"/>
      <sheetName val="3련 BOX"/>
      <sheetName val="암거단위"/>
      <sheetName val="주beam"/>
      <sheetName val="견적서"/>
      <sheetName val="화산경계"/>
      <sheetName val="수목데이타 "/>
      <sheetName val="요율"/>
      <sheetName val="단가산출"/>
      <sheetName val="케이블(6)"/>
      <sheetName val="구조물"/>
      <sheetName val="일위집계표"/>
      <sheetName val="L형옹벽"/>
      <sheetName val="소각로"/>
      <sheetName val="MOTOR"/>
      <sheetName val="중기일위대가"/>
      <sheetName val="품질 및 특성 보정계수"/>
      <sheetName val="지열설계-1"/>
      <sheetName val="공조유량"/>
      <sheetName val="OCT.FDN"/>
      <sheetName val="0"/>
      <sheetName val="802191"/>
      <sheetName val="000000"/>
      <sheetName val="DES_x0000__x0000_Ԁ"/>
      <sheetName val="뚝토공"/>
      <sheetName val="물량"/>
      <sheetName val="BM"/>
      <sheetName val="내역서1"/>
      <sheetName val="기기리스트"/>
      <sheetName val="내역색인"/>
      <sheetName val="표준내역"/>
      <sheetName val="단락전류-A"/>
      <sheetName val="FB25JN"/>
      <sheetName val="일위목록"/>
      <sheetName val="계화배수(3대)"/>
      <sheetName val="Sheet1(X)"/>
      <sheetName val="type-F"/>
      <sheetName val="1차증가원가계산"/>
      <sheetName val="운동장 (2)"/>
      <sheetName val="SG"/>
      <sheetName val="gvl"/>
      <sheetName val="2000전체분"/>
      <sheetName val="데리네이타현황"/>
      <sheetName val="적용건축"/>
      <sheetName val="가정급수관"/>
      <sheetName val="대로근거"/>
      <sheetName val="가압장(토목)"/>
      <sheetName val="공사비증감"/>
      <sheetName val="인사자료총집계"/>
      <sheetName val="참조"/>
      <sheetName val="공사비총괄표"/>
      <sheetName val="Macro(차단기)"/>
    </sheetNames>
    <sheetDataSet>
      <sheetData sheetId="0" refreshError="1"/>
      <sheetData sheetId="1"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Grid &amp; A.M"/>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공사비예산서(토목분)"/>
      <sheetName val="b_gunmul"/>
      <sheetName val="direct"/>
      <sheetName val="wage"/>
      <sheetName val="6호기"/>
      <sheetName val="1.설계조건"/>
      <sheetName val="예방접종계획"/>
      <sheetName val="근태계획서"/>
      <sheetName val="덕전리"/>
      <sheetName val="BLOCK(1)"/>
      <sheetName val="Sheet3"/>
      <sheetName val="인건비 "/>
      <sheetName val="일반수량집계"/>
      <sheetName val="일반맨홀수량집계(A-7 LINE)"/>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갑지(추정)"/>
      <sheetName val="Construction"/>
      <sheetName val="SL dau tien"/>
      <sheetName val="Item정리"/>
      <sheetName val="변화치수"/>
      <sheetName val="I一般比"/>
      <sheetName val="N賃率-職"/>
      <sheetName val="조도계산서 (도서)"/>
      <sheetName val="#REF"/>
      <sheetName val="Baby일위대가"/>
      <sheetName val="부대대비"/>
      <sheetName val="냉연집계"/>
      <sheetName val="신우"/>
      <sheetName val="CODE"/>
      <sheetName val="시멘트"/>
      <sheetName val="별표 "/>
      <sheetName val="7단가"/>
      <sheetName val="설변물량"/>
      <sheetName val="설산1.나"/>
      <sheetName val="본사S"/>
      <sheetName val="Equipment"/>
      <sheetName val="Piping"/>
      <sheetName val="TYPE-A"/>
      <sheetName val="봉양~조차장간고하개명(신설)"/>
      <sheetName val="월선수금"/>
      <sheetName val="골재집계"/>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단면(RW1)"/>
      <sheetName val="적용기준"/>
      <sheetName val="첨부파일"/>
      <sheetName val="EUPDAT2"/>
      <sheetName val="Hargamat"/>
      <sheetName val="검색"/>
      <sheetName val="개요"/>
      <sheetName val="Wind Load(3.1) (2)"/>
      <sheetName val="Wind Load(3.2)"/>
      <sheetName val="Wind Load(3.4)"/>
      <sheetName val="FACTOR"/>
      <sheetName val="Languages"/>
      <sheetName val="대비"/>
      <sheetName val="공사비예산서(토목분)"/>
      <sheetName val="가동비율"/>
      <sheetName val="노원열병합  건축공사기성내역서"/>
      <sheetName val="금액"/>
      <sheetName val="건축내역서"/>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단가디비"/>
      <sheetName val="1.우편집중내역서"/>
      <sheetName val="연습"/>
      <sheetName val="차선도색현황"/>
      <sheetName val="인제내역"/>
      <sheetName val="CAPVC"/>
      <sheetName val="견적을지"/>
      <sheetName val="EJ"/>
      <sheetName val="전기공사"/>
      <sheetName val="토목주소"/>
      <sheetName val="프랜트면허"/>
      <sheetName val="CP-E2 (품셈표)"/>
      <sheetName val="음료실행"/>
      <sheetName val="실행(표지,갑,을)"/>
      <sheetName val="네고율"/>
      <sheetName val="공사비내역서"/>
      <sheetName val="연결임시"/>
      <sheetName val="4 LINE"/>
      <sheetName val="7 th"/>
      <sheetName val="자재단가"/>
      <sheetName val="요율"/>
      <sheetName val="노임"/>
      <sheetName val="자재대"/>
      <sheetName val="비교표"/>
      <sheetName val="골조시행"/>
      <sheetName val="Sheet1 (2)"/>
      <sheetName val="횡배위치"/>
      <sheetName val="SCH"/>
      <sheetName val="CTEMCOST"/>
      <sheetName val="Front"/>
      <sheetName val="design data"/>
      <sheetName val="member design"/>
      <sheetName val="공종별 집계"/>
      <sheetName val="DS-최종"/>
      <sheetName val="조명율표"/>
      <sheetName val="CCC"/>
      <sheetName val="TC IN"/>
      <sheetName val="RING WALL"/>
      <sheetName val="식재"/>
      <sheetName val="시설물"/>
      <sheetName val="식재출력용"/>
      <sheetName val="유지관리"/>
      <sheetName val="간접비(1)"/>
      <sheetName val="DOGI"/>
      <sheetName val="RAHMEN"/>
      <sheetName val="A"/>
      <sheetName val="매원개착터널총괄"/>
      <sheetName val="제원.설계조건"/>
      <sheetName val="기계"/>
      <sheetName val="경비"/>
      <sheetName val="품셈표"/>
      <sheetName val="EXTERNAL(BOQ)"/>
      <sheetName val="CALCULATION"/>
      <sheetName val="123"/>
      <sheetName val="유화"/>
      <sheetName val="DESIGN CRITERIA"/>
      <sheetName val="PumpSpec"/>
      <sheetName val="eq_data"/>
      <sheetName val="h-013211-2"/>
      <sheetName val="견적의뢰"/>
      <sheetName val="CAT_5"/>
      <sheetName val="SUMMARY(S)"/>
      <sheetName val="확산동"/>
      <sheetName val=""/>
      <sheetName val="C"/>
      <sheetName val="건축공사"/>
      <sheetName val="C &amp; G RHS"/>
      <sheetName val="AS포장복구 "/>
      <sheetName val="type-F"/>
      <sheetName val="LABTOTAL"/>
      <sheetName val="계수시트"/>
      <sheetName val="원가계산서"/>
      <sheetName val="일위집계표"/>
      <sheetName val="Data Vol"/>
      <sheetName val="내역5"/>
      <sheetName val="차수"/>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표지"/>
      <sheetName val="원가계산"/>
      <sheetName val="원가계산기준"/>
      <sheetName val="집계표"/>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견적갑지"/>
      <sheetName val="입찰참가보고 (2)"/>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일반공사"/>
      <sheetName val="적쒩2002"/>
      <sheetName val="단위내엍목록"/>
      <sheetName val="2F 회의실견적(5_14 일대)"/>
      <sheetName val="CONCRETE"/>
      <sheetName val="투찰"/>
      <sheetName val="Y-WORK"/>
      <sheetName val="원가계산서"/>
      <sheetName val="설계내역서"/>
      <sheetName val="제어반공량"/>
      <sheetName val="가격조사"/>
      <sheetName val="제어반견적"/>
      <sheetName val="주요물량"/>
      <sheetName val="P礔CKAGE"/>
      <sheetName val="ITEM"/>
      <sheetName val="데이타"/>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DS-LOAD"/>
      <sheetName val="정부노임단가"/>
      <sheetName val="남양시작동자105노65기1.3화1.2"/>
      <sheetName val="Sheet1 (2)"/>
      <sheetName val="지급자재"/>
      <sheetName val="D-3503"/>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건축내역"/>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노원열병합  건축공사기성내역서"/>
      <sheetName val="운반비(전선륐)"/>
      <sheetName val="차액보증"/>
      <sheetName val="A-4"/>
      <sheetName val="공통비"/>
      <sheetName val="경비"/>
      <sheetName val="날개벽"/>
      <sheetName val="화재 탐지 설비"/>
      <sheetName val="98지급계획"/>
      <sheetName val="SG"/>
      <sheetName val="내역분기"/>
      <sheetName val="공통가설"/>
      <sheetName val="타공종이기"/>
      <sheetName val="소비자가"/>
      <sheetName val="결과조달"/>
      <sheetName val="전기일위대가"/>
      <sheetName val="코드"/>
      <sheetName val="자재단가"/>
      <sheetName val="BLOCK(1)"/>
      <sheetName val="부대내역"/>
      <sheetName val="단위중량"/>
      <sheetName val="출근부"/>
      <sheetName val="터널조도"/>
      <sheetName val="TEL"/>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전차선로 물량표"/>
      <sheetName val="31.고_x0000_RTU"/>
      <sheetName val="토공(완충)"/>
      <sheetName val="설계예산내역서"/>
      <sheetName val="CTEMCOST"/>
      <sheetName val="c_balju"/>
      <sheetName val="토공"/>
      <sheetName val="001"/>
      <sheetName val="ilch"/>
      <sheetName val="금액내역서"/>
      <sheetName val="L형옹벽(key)"/>
      <sheetName val="연결임시"/>
      <sheetName val="현금"/>
      <sheetName val="집1"/>
      <sheetName val="8.PILE  (돌출)"/>
      <sheetName val="11.자재단가"/>
      <sheetName val="#REF"/>
      <sheetName val="견적시담(송포2공구)"/>
      <sheetName val="인건비"/>
      <sheetName val="중기일위대가"/>
      <sheetName val="수량산출"/>
      <sheetName val="판"/>
      <sheetName val="백호우계수"/>
      <sheetName val="중기사용료"/>
      <sheetName val="K1자재(3차등)"/>
      <sheetName val="노무비"/>
      <sheetName val="환률"/>
      <sheetName val="원형맨홀수량"/>
      <sheetName val="토공계산서(부체도로)"/>
      <sheetName val="간선계산"/>
      <sheetName val="품목"/>
      <sheetName val="6호기"/>
      <sheetName val="자재집계"/>
      <sheetName val="DATE"/>
      <sheetName val="총계"/>
      <sheetName val="내역서 "/>
      <sheetName val="준검 내역서"/>
      <sheetName val="기초공"/>
      <sheetName val="기둥(원형)"/>
      <sheetName val="7.1유효폭"/>
      <sheetName val="ABUT수량-A1"/>
      <sheetName val="건축"/>
      <sheetName val="산거각호표"/>
      <sheetName val="구조물철거타공정이월"/>
      <sheetName val="BQ"/>
      <sheetName val="한강운반비"/>
      <sheetName val="기계내역"/>
      <sheetName val="공통부대비"/>
      <sheetName val="단가조사서"/>
      <sheetName val="단가"/>
      <sheetName val="시설물일위"/>
      <sheetName val="BJJIN"/>
      <sheetName val="정렬"/>
      <sheetName val="danga"/>
      <sheetName val="관람석제출"/>
      <sheetName val="내역서(총)"/>
      <sheetName val="횡배위치"/>
      <sheetName val="BID"/>
      <sheetName val="조경"/>
      <sheetName val="최초침전지집계표"/>
      <sheetName val="공사개요"/>
      <sheetName val="토목주소"/>
      <sheetName val="프랜트면허"/>
      <sheetName val="NEWDRAW"/>
      <sheetName val="TOTAL"/>
      <sheetName val="fitting"/>
      <sheetName val="March"/>
      <sheetName val="현장"/>
      <sheetName val="Sheet2"/>
      <sheetName val="노임"/>
      <sheetName val="설계조건"/>
      <sheetName val="안정계산"/>
      <sheetName val="단면검토"/>
      <sheetName val="(2)"/>
      <sheetName val="기계실"/>
      <sheetName val="3BL공동구 수량"/>
      <sheetName val="겉장"/>
      <sheetName val="기성검사원"/>
      <sheetName val="원가"/>
      <sheetName val="토목"/>
      <sheetName val="을"/>
      <sheetName val="난방열교"/>
      <sheetName val="급탕열교"/>
      <sheetName val="31.고"/>
      <sheetName val="골조시행"/>
      <sheetName val="B"/>
      <sheetName val="조도계산서 (도서)"/>
      <sheetName val="교각1"/>
      <sheetName val="FACTOR"/>
      <sheetName val="Sheet4"/>
      <sheetName val="손익분석"/>
      <sheetName val="총집계표"/>
      <sheetName val="몰탈재료산출"/>
      <sheetName val="일위대가목차"/>
      <sheetName val="실행내역"/>
      <sheetName val="Site Expenses"/>
      <sheetName val="설변물량"/>
      <sheetName val="수목단가"/>
      <sheetName val="시설수량표"/>
      <sheetName val="식재수량표"/>
      <sheetName val="일위목록"/>
      <sheetName val="현장지지물물량"/>
      <sheetName val="보합"/>
      <sheetName val="가공비"/>
      <sheetName val="단면가정"/>
      <sheetName val="Customer Databas"/>
      <sheetName val="말뚝물량"/>
      <sheetName val="토 적 표"/>
      <sheetName val="실행철강하도"/>
      <sheetName val="품질 및 특성 보정계수"/>
      <sheetName val="32.銅기기초"/>
      <sheetName val="실행예산"/>
      <sheetName val="계산근거"/>
      <sheetName val="COST"/>
      <sheetName val="입력DATA"/>
      <sheetName val="바닥판"/>
      <sheetName val="맨홀수량집계"/>
      <sheetName val="STORAGE"/>
      <sheetName val="수량집계"/>
      <sheetName val="총괄집계표"/>
      <sheetName val="TABLE"/>
      <sheetName val="일위대가목록"/>
      <sheetName val="DATA(BAC)"/>
      <sheetName val="총괄내역서"/>
      <sheetName val="단가대비표"/>
      <sheetName val="플랜트 설치"/>
      <sheetName val="전신환매도율"/>
      <sheetName val="단가산출2"/>
      <sheetName val="소업1교"/>
      <sheetName val="JUCK"/>
      <sheetName val="토공총괄집계"/>
      <sheetName val="일위대가표"/>
      <sheetName val="자료"/>
      <sheetName val="조건표"/>
      <sheetName val="TYPE-B 평균H"/>
      <sheetName val="2.대외공문"/>
      <sheetName val="20관리비율"/>
      <sheetName val="일위대가 (목록)"/>
      <sheetName val="교각계산"/>
      <sheetName val="입찰"/>
      <sheetName val="현경"/>
      <sheetName val="경비2내역"/>
      <sheetName val="2000년1차"/>
      <sheetName val="2000전체분"/>
      <sheetName val="eq_data"/>
      <sheetName val="견적서"/>
      <sheetName val="여흥"/>
      <sheetName val="Explanation for Page 17"/>
      <sheetName val="FRP배관단가(만수)"/>
      <sheetName val="만수배관단가"/>
      <sheetName val="장비당단가 (1)"/>
      <sheetName val="45,46"/>
      <sheetName val="내역1"/>
      <sheetName val="dtxl"/>
      <sheetName val="회사99"/>
      <sheetName val="신공"/>
      <sheetName val="UNIT"/>
      <sheetName val="단중표"/>
      <sheetName val="한전고리-을"/>
      <sheetName val="예산서"/>
      <sheetName val="점수계산1-2"/>
      <sheetName val="장비집계"/>
      <sheetName val="C &amp; G RHS"/>
      <sheetName val="예산변경사항"/>
      <sheetName val="35_x000e_장주신설"/>
      <sheetName val="대비표"/>
      <sheetName val="토목내역"/>
      <sheetName val="터파기및재료"/>
      <sheetName val="Dae_Jiju"/>
      <sheetName val="Sikje_ingun"/>
      <sheetName val="TREE_D"/>
      <sheetName val="금액집계"/>
      <sheetName val="2.예산냴역검토서"/>
      <sheetName val="계획"/>
      <sheetName val="계획세부"/>
      <sheetName val="사용내역서"/>
      <sheetName val="항목별내역서"/>
      <sheetName val="안전담당자"/>
      <sheetName val="유도원"/>
      <sheetName val="안전사진"/>
      <sheetName val="철거수량"/>
      <sheetName val="표지 (2)"/>
      <sheetName val="대비2"/>
      <sheetName val="자재단가표"/>
      <sheetName val="동원인원산출"/>
      <sheetName val="사용성검토"/>
      <sheetName val="예산내역서"/>
      <sheetName val="설계예산서"/>
      <sheetName val="백암비스타내역"/>
      <sheetName val="EUPDAT2"/>
      <sheetName val="수량산출서"/>
      <sheetName val="woo(mac)"/>
      <sheetName val="연수동"/>
      <sheetName val="건축(충일분)"/>
      <sheetName val="1.수인터널"/>
      <sheetName val="산업개발안내서"/>
      <sheetName val="U-TYPE(1)"/>
      <sheetName val="전체총괄표"/>
      <sheetName val="요소별"/>
      <sheetName val="전기요금"/>
      <sheetName val="도급대비"/>
      <sheetName val="조건"/>
      <sheetName val="한전위탁공사비2"/>
      <sheetName val="공틀공사"/>
      <sheetName val="직노"/>
      <sheetName val="공종별 집계"/>
      <sheetName val="년"/>
      <sheetName val="귀래 설계 공내역서"/>
      <sheetName val="내역총괄표"/>
      <sheetName val="총투자비산정"/>
      <sheetName val="ROE(FI)"/>
      <sheetName val="Sens&amp;Anal"/>
      <sheetName val="개요"/>
      <sheetName val="단면 (2)"/>
      <sheetName val="SE-611"/>
      <sheetName val="산근"/>
      <sheetName val="검색"/>
      <sheetName val="장문교(대전)"/>
      <sheetName val="아파트건축"/>
      <sheetName val="9GNG운반"/>
      <sheetName val="기계경비"/>
      <sheetName val="Sheet5"/>
      <sheetName val="Macro1"/>
      <sheetName val="TYPE1"/>
      <sheetName val="unit 4"/>
      <sheetName val="단면(RW1)"/>
      <sheetName val="실시설계"/>
      <sheetName val="구왤집계표"/>
      <sheetName val="Ⅴ-2.공종별내역"/>
      <sheetName val="관거공사비"/>
      <sheetName val="sum1 (2)"/>
      <sheetName val="hvac(제어동)"/>
      <sheetName val="major"/>
      <sheetName val="#230,#235"/>
      <sheetName val="변화치수"/>
      <sheetName val="8.자재단가"/>
      <sheetName val="전기일위목록"/>
      <sheetName val="단위세대"/>
      <sheetName val="설계산출표지"/>
      <sheetName val="공사원가계산서"/>
      <sheetName val="설계산출기초"/>
      <sheetName val="도급예산내역서총괄표"/>
      <sheetName val="을부담운반비"/>
      <sheetName val="운반비산출"/>
      <sheetName val="06-BATCH "/>
      <sheetName val="IMP(MAIN)"/>
      <sheetName val="IMP (REACTOR)"/>
      <sheetName val="CIVIL"/>
      <sheetName val="SLAB"/>
      <sheetName val="5. COST SCHEDULE PER EXPENSE"/>
      <sheetName val="현대물량"/>
      <sheetName val="계화배수"/>
      <sheetName val="명세서"/>
      <sheetName val="J直材4"/>
      <sheetName val="DS-최종"/>
      <sheetName val="관리비"/>
      <sheetName val="Indirect Cost"/>
      <sheetName val="제경비"/>
      <sheetName val="현장관리비집계표"/>
      <sheetName val="Qheet3"/>
      <sheetName val="초"/>
      <sheetName val="설계명세서(선로)"/>
      <sheetName val=" 견적서"/>
      <sheetName val="부대대비"/>
      <sheetName val="냉연집계"/>
      <sheetName val="조도"/>
      <sheetName val="견적조건"/>
      <sheetName val="물량산출근거"/>
      <sheetName val="단가조정"/>
      <sheetName val="입찰안"/>
      <sheetName val="전기"/>
      <sheetName val="설계서"/>
      <sheetName val="을지"/>
      <sheetName val="부대공집계표"/>
      <sheetName val="건물현황"/>
      <sheetName val="재무가정"/>
      <sheetName val="1을"/>
      <sheetName val="하수급견적대비"/>
      <sheetName val="오산갈곳"/>
      <sheetName val="P.M 별"/>
      <sheetName val="실행내역서"/>
      <sheetName val="단위수량"/>
      <sheetName val="토공,기초"/>
      <sheetName val="sheets"/>
      <sheetName val="물가"/>
      <sheetName val="dg"/>
      <sheetName val="Model"/>
      <sheetName val="Ⅱ1-0타"/>
      <sheetName val="비대칭계수"/>
      <sheetName val="Despacho (c.civil)"/>
      <sheetName val="예산M12A"/>
      <sheetName val="봉방동근생"/>
      <sheetName val="공종분류"/>
      <sheetName val="별표"/>
      <sheetName val="BOQ-Summary_Form A2"/>
      <sheetName val="DIAPHRAGM"/>
      <sheetName val="118.세금과공과"/>
      <sheetName val="수량산출근거"/>
      <sheetName val="양식"/>
      <sheetName val="물량표"/>
      <sheetName val="코드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CALCULATIO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단면치수"/>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토사(PE)"/>
      <sheetName val="배수관공"/>
      <sheetName val="EP0618"/>
      <sheetName val="CAPVC"/>
      <sheetName val="통합"/>
      <sheetName val="COPING"/>
      <sheetName val="남ꌀ전JC"/>
      <sheetName val="효성CB 1P기초"/>
      <sheetName val="MCC제원"/>
      <sheetName val="단가표 "/>
      <sheetName val="단가조사표"/>
      <sheetName val="IW-LIST"/>
      <sheetName val="기본입력"/>
      <sheetName val="부대공Ⅱ"/>
      <sheetName val="현장관리비내역서"/>
      <sheetName val="FAB별"/>
      <sheetName val="사급자재"/>
      <sheetName val="배수공토공"/>
      <sheetName val="s"/>
      <sheetName val="쵽괄표"/>
      <sheetName val="공통"/>
      <sheetName val="원가집계"/>
      <sheetName val="4.말뚝설계"/>
      <sheetName val="1.설계조건"/>
      <sheetName val="CABLE_SIZE_CALCULATION_SHEET"/>
      <sheetName val="IMPEADENCE_MAP_"/>
      <sheetName val="IMPEADENCE_"/>
      <sheetName val="입찰참가보고_(2)"/>
      <sheetName val="공정현황보고(3_20)_(2)"/>
      <sheetName val="추진공정(법인)3_20"/>
      <sheetName val="공정현황보고(3_27)_(2)"/>
      <sheetName val="추진공정(법인)3_27"/>
      <sheetName val="공정현황보고(4_2)"/>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15_전철용RTU"/>
      <sheetName val="16_R-C_BANK"/>
      <sheetName val="17_모선배선"/>
      <sheetName val="18_제어및전력케이블"/>
      <sheetName val="19_핏트"/>
      <sheetName val="20_배수로"/>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공구손료_산출내역"/>
      <sheetName val="2F_회의실견적(5_14_일대)"/>
      <sheetName val="남양시작동자105노65기1_3화1_2"/>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전차선로_물량표"/>
      <sheetName val="신규단가-00_11_30"/>
      <sheetName val="노원열병합__건축공사기성내역서"/>
      <sheetName val="31_고RTU"/>
      <sheetName val="전도금청구서_(2)"/>
      <sheetName val="금전출납_"/>
      <sheetName val="식대_"/>
      <sheetName val="기성고조서(폐기물)_(2)"/>
      <sheetName val="Sheet3_(5)"/>
      <sheetName val="Sheet3_(6)"/>
      <sheetName val="11_자재단가"/>
      <sheetName val="Sheet1_(2)"/>
      <sheetName val="I_설계조건"/>
      <sheetName val="조도계산서_(도서)"/>
      <sheetName val="8_PILE__(돌출)"/>
      <sheetName val="3BL공동구_수량"/>
      <sheetName val="내역서_"/>
      <sheetName val="준검_내역서"/>
      <sheetName val="32_銅기기초"/>
      <sheetName val="Site_Expenses"/>
      <sheetName val="화재_탐지_설비"/>
      <sheetName val="7_1유효폭"/>
      <sheetName val="TYPE-B_평균H"/>
      <sheetName val="31_고"/>
      <sheetName val="토공(우물통,기타) "/>
      <sheetName val="VXXX"/>
      <sheetName val="부하LOAD"/>
    </sheetNames>
    <sheetDataSet>
      <sheetData sheetId="0" refreshError="1"/>
      <sheetData sheetId="1" refreshError="1"/>
      <sheetData sheetId="2">
        <row r="61">
          <cell r="B61">
            <v>2.5</v>
          </cell>
        </row>
      </sheetData>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sheetData sheetId="11">
        <row r="61">
          <cell r="B61">
            <v>2.5</v>
          </cell>
        </row>
      </sheetData>
      <sheetData sheetId="12">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3" refreshError="1"/>
      <sheetData sheetId="14" refreshError="1"/>
      <sheetData sheetId="15" refreshError="1"/>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refreshError="1"/>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refreshError="1"/>
      <sheetData sheetId="532" refreshError="1"/>
      <sheetData sheetId="533" refreshError="1"/>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table"/>
      <sheetName val="을"/>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최종총괄"/>
      <sheetName val="세부산출내역서"/>
      <sheetName val="공사원가계산서"/>
      <sheetName val="제-노임"/>
      <sheetName val="표지 (2)"/>
      <sheetName val="전기일위대가"/>
      <sheetName val="LEGEND"/>
      <sheetName val="교통대책내역"/>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ABUT수량-A1"/>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원가 (2)"/>
      <sheetName val=" 냉각수펌프"/>
      <sheetName val="설계명세서"/>
      <sheetName val="신우"/>
      <sheetName val="Sheet5"/>
      <sheetName val="1층"/>
      <sheetName val="유기공정"/>
      <sheetName val="중기손료"/>
      <sheetName val="공통가설(기준안)"/>
      <sheetName val="정보"/>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원가계산서"/>
      <sheetName val="전선 및 전선관"/>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22전선(P)"/>
      <sheetName val="22전선(L)"/>
      <sheetName val="22전선(R)"/>
      <sheetName val="단위중량"/>
      <sheetName val="연결임시"/>
      <sheetName val="가로등내역서"/>
      <sheetName val="FitOutConfCentre"/>
      <sheetName val="FAB별"/>
      <sheetName val="C-직노1"/>
      <sheetName val="000000"/>
      <sheetName val="조건입력"/>
      <sheetName val="조건입력(2)"/>
      <sheetName val="장비선정"/>
      <sheetName val="내역서-CCTV"/>
      <sheetName val="copy"/>
      <sheetName val="서식"/>
      <sheetName val="실행"/>
      <sheetName val="내역서(교량)전체"/>
      <sheetName val="심사계산"/>
      <sheetName val="심사물량"/>
      <sheetName val="5.연간운전비계산서"/>
      <sheetName val="비탈면보호공수량산출"/>
      <sheetName val="공사현황"/>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 val="내역서 "/>
      <sheetName val="1.설계기준"/>
      <sheetName val="마산방향철근집계"/>
      <sheetName val="총(신설)"/>
      <sheetName val="DATA1"/>
      <sheetName val="일위대가-1"/>
      <sheetName val="257A1"/>
      <sheetName val="Total"/>
      <sheetName val="___________My_Documents_______2"/>
      <sheetName val="___________My_Documents_______3"/>
      <sheetName val="일위대가서식"/>
      <sheetName val="부대내역"/>
      <sheetName val="9GNG운반"/>
      <sheetName val="고창터널(고창방향)"/>
      <sheetName val="부관맨홀조서"/>
      <sheetName val="품셈표"/>
      <sheetName val="한계원가"/>
      <sheetName val="설계예산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3-1.일위대가집계표(교통시설물1)"/>
      <sheetName val="원본(갑지)"/>
      <sheetName val="PAD TR보호대기초"/>
      <sheetName val="가로등기초"/>
      <sheetName val="HANDHOLE(2)"/>
      <sheetName val="기성내역서"/>
      <sheetName val="GTG TR PIT"/>
      <sheetName val="토공A"/>
      <sheetName val="전선관"/>
      <sheetName val="4.설계예산내역서"/>
      <sheetName val="8.일위대가표(1)"/>
      <sheetName val="6.관급자재조서"/>
      <sheetName val="8.일위대가표(2)"/>
      <sheetName val="3.예정공정표"/>
      <sheetName val="7.청제공기계기구조서"/>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sheetData sheetId="264"/>
      <sheetData sheetId="265"/>
      <sheetData sheetId="266"/>
      <sheetData sheetId="267"/>
      <sheetData sheetId="268"/>
      <sheetData sheetId="269"/>
      <sheetData sheetId="270"/>
      <sheetData sheetId="271"/>
      <sheetData sheetId="272"/>
      <sheetData sheetId="273"/>
      <sheetData sheetId="274"/>
      <sheetData sheetId="275" refreshError="1"/>
      <sheetData sheetId="276" refreshError="1"/>
      <sheetData sheetId="277" refreshError="1"/>
      <sheetData sheetId="278" refreshError="1"/>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refreshError="1"/>
      <sheetData sheetId="339" refreshError="1"/>
      <sheetData sheetId="340"/>
      <sheetData sheetId="341"/>
      <sheetData sheetId="342"/>
      <sheetData sheetId="343"/>
      <sheetData sheetId="344"/>
      <sheetData sheetId="345" refreshError="1"/>
      <sheetData sheetId="346" refreshError="1"/>
      <sheetData sheetId="347" refreshError="1"/>
      <sheetData sheetId="348" refreshError="1"/>
      <sheetData sheetId="349"/>
      <sheetData sheetId="350"/>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sheetData sheetId="559"/>
      <sheetData sheetId="560"/>
      <sheetData sheetId="561" refreshError="1"/>
      <sheetData sheetId="562"/>
      <sheetData sheetId="563"/>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sheetData sheetId="676"/>
      <sheetData sheetId="677"/>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sheetData sheetId="991"/>
      <sheetData sheetId="992"/>
      <sheetData sheetId="993"/>
      <sheetData sheetId="994"/>
      <sheetData sheetId="995" refreshError="1"/>
      <sheetData sheetId="996"/>
      <sheetData sheetId="997"/>
      <sheetData sheetId="998"/>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sheetData sheetId="1084" refreshError="1"/>
      <sheetData sheetId="1085"/>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sheetData sheetId="1677"/>
      <sheetData sheetId="1678"/>
      <sheetData sheetId="1679"/>
      <sheetData sheetId="1680"/>
      <sheetData sheetId="1681"/>
      <sheetData sheetId="1682"/>
      <sheetData sheetId="1683"/>
      <sheetData sheetId="1684"/>
      <sheetData sheetId="1685"/>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 val="시점교대"/>
      <sheetName val="총괄BOQ"/>
      <sheetName val="철근량"/>
      <sheetName val="직접경비"/>
      <sheetName val="단 box"/>
      <sheetName val="총 괄 표"/>
      <sheetName val="일반수량총괄집계"/>
      <sheetName val="역T형교대(말뚝기초)"/>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우수공"/>
      <sheetName val="[TOTAL.xls]______D_2001_______6"/>
      <sheetName val="[TOTAL.xls]______D_2001_______7"/>
      <sheetName val="소요자재명세서2"/>
      <sheetName val="총蚨ϖ"/>
      <sheetName val="총蓨ώ"/>
      <sheetName val="총벝l"/>
      <sheetName val="총벝ê"/>
      <sheetName val="우棌"/>
      <sheetName val="총_x0000_ϭ"/>
      <sheetName val="우륀"/>
      <sheetName val="식재ط"/>
      <sheetName val="TARGET"/>
      <sheetName val="총_x0002__x0000_"/>
      <sheetName val="기본DATA"/>
      <sheetName val="1. 설계서-갑지"/>
      <sheetName val="2. 설계서-을지"/>
      <sheetName val="3. 산출기계"/>
      <sheetName val="4. 산출전기"/>
      <sheetName val="5. 일위대가목록"/>
      <sheetName val="6. 일위대가 "/>
      <sheetName val="7. 물가조사"/>
      <sheetName val="8. 견적대비"/>
      <sheetName val="9. 시중노임"/>
      <sheetName val="단漰_x001d_潼"/>
      <sheetName val="C.배수관공"/>
      <sheetName val="비용"/>
      <sheetName val="4.2.1 마루높이 검토"/>
      <sheetName val="타견적(을)"/>
      <sheetName val="SANTOGO"/>
      <sheetName val="SANBAISU"/>
      <sheetName val="3.현장배치"/>
      <sheetName val="STEEL BOX 단면설계(SEC.8)"/>
      <sheetName val="1.2.1 마루높이결정"/>
      <sheetName val="F4-F7"/>
      <sheetName val="현장식당(1)"/>
      <sheetName val="가시설단위수량"/>
      <sheetName val="eq_data"/>
      <sheetName val="현장관리비"/>
      <sheetName val="부적합유형"/>
      <sheetName val="부적합 유형"/>
      <sheetName val="6공구(당초)"/>
      <sheetName val="이름정의"/>
      <sheetName val="증감내역서"/>
      <sheetName val="교량data"/>
      <sheetName val="11.자재단가"/>
      <sheetName val="NEGO"/>
      <sheetName val="본사공가현황"/>
      <sheetName val="실행예산서"/>
      <sheetName val="구천"/>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빗물받이(910-510-410)"/>
      <sheetName val="물가자료"/>
      <sheetName val="부대집계1"/>
      <sheetName val="가도단위"/>
      <sheetName val="기계경비일람"/>
      <sheetName val="관로공표지"/>
      <sheetName val="FOOTING단면력"/>
      <sheetName val="종합단가표"/>
      <sheetName val="범례표"/>
      <sheetName val="투찰"/>
      <sheetName val="전기자료"/>
      <sheetName val="내역_ver1.0"/>
      <sheetName val="일위총괄표"/>
      <sheetName val="05년"/>
      <sheetName val="Calcs"/>
      <sheetName val="시설물일위"/>
      <sheetName val="woo(mac)"/>
      <sheetName val="근생APT-신마감"/>
      <sheetName val="복지관_FIART"/>
      <sheetName val="근생APT-FIART"/>
      <sheetName val="근생-FIART"/>
      <sheetName val="설계내역"/>
      <sheetName val="단락전류-A"/>
      <sheetName val="1.개요"/>
      <sheetName val="수목단가"/>
      <sheetName val="시설수량표"/>
      <sheetName val="식재수량표"/>
      <sheetName val="설계서을"/>
      <sheetName val="가압장구체수량산출서"/>
      <sheetName val="CVT산정"/>
      <sheetName val="DOGI"/>
      <sheetName val="원가서"/>
      <sheetName val="물가시세표"/>
      <sheetName val="사업수지"/>
      <sheetName val="감액총괄표"/>
      <sheetName val="내역(영일)"/>
      <sheetName val="원본"/>
      <sheetName val="총_x0010__x0000_"/>
      <sheetName val="총肸"/>
      <sheetName val="총Ῐᅯ"/>
      <sheetName val="총葨ù"/>
      <sheetName val="총_x0005__x0000_"/>
      <sheetName val="3.CCTV설비공사"/>
      <sheetName val="총"/>
      <sheetName val="구조물터파기수량집계"/>
      <sheetName val="분양가표"/>
      <sheetName val="토공"/>
      <sheetName val="b"/>
      <sheetName val="Bill 2.2 Villa 2 beds"/>
      <sheetName val="一発シート"/>
      <sheetName val="기초분물량표"/>
      <sheetName val="설치물량표"/>
      <sheetName val="철거분물량표"/>
      <sheetName val="원설계"/>
      <sheetName val="수량"/>
      <sheetName val="부표단가,총괄표"/>
      <sheetName val="진고설계"/>
      <sheetName val="벽산건설"/>
      <sheetName val="FORM-0"/>
      <sheetName val="노무비(전지2기)"/>
      <sheetName val="노임단가표"/>
      <sheetName val="소일위대가코드표"/>
      <sheetName val="날개벽(시점좌측)"/>
      <sheetName val="TOTAL.xls"/>
      <sheetName val="c_balju"/>
      <sheetName val="계수시트"/>
      <sheetName val="공통부대비"/>
      <sheetName val="식재인부"/>
      <sheetName val="유지관_x0000_"/>
      <sheetName val="표지 (2)"/>
      <sheetName val="1.설계기준"/>
      <sheetName val="취합표"/>
      <sheetName val="물량산출"/>
      <sheetName val="회로내역(승인䠎"/>
      <sheetName val="회로내역(승인Ԉ"/>
      <sheetName val="횡배수관집현황_2공구_"/>
      <sheetName val="외천교"/>
      <sheetName val="J형측구단위수량"/>
      <sheetName val="연습"/>
      <sheetName val="sheet10"/>
      <sheetName val="단면 (2)"/>
      <sheetName val="입찰내역 발주처 양식"/>
      <sheetName val="EQ-R1"/>
      <sheetName val="건축공사 집계표"/>
      <sheetName val="골조"/>
      <sheetName val="교량"/>
      <sheetName val="산출내역서"/>
      <sheetName val="전기일위목록"/>
      <sheetName val="C_DATA"/>
      <sheetName val="총집계표"/>
      <sheetName val="공양식"/>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남춘천IC접속_x0000__x0000__x0005__x0000_"/>
      <sheetName val="총缀⇐"/>
      <sheetName val="총䮘໪"/>
      <sheetName val="총ꘓÀ"/>
      <sheetName val="총鎠ັ"/>
      <sheetName val="총㳨⎱"/>
      <sheetName val="총౐ʥ"/>
      <sheetName val="총ꊐ˕"/>
      <sheetName val="총ꊐʮ"/>
      <sheetName val="가설"/>
      <sheetName val="경상"/>
      <sheetName val="94"/>
      <sheetName val="산근"/>
      <sheetName val="작업일ၒ"/>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sheetData sheetId="1017"/>
      <sheetData sheetId="1018" refreshError="1"/>
      <sheetData sheetId="1019"/>
      <sheetData sheetId="1020"/>
      <sheetData sheetId="1021"/>
      <sheetData sheetId="1022" refreshError="1"/>
      <sheetData sheetId="1023"/>
      <sheetData sheetId="1024"/>
      <sheetData sheetId="1025"/>
      <sheetData sheetId="1026"/>
      <sheetData sheetId="1027" refreshError="1"/>
      <sheetData sheetId="1028" refreshError="1"/>
      <sheetData sheetId="1029"/>
      <sheetData sheetId="1030" refreshError="1"/>
      <sheetData sheetId="1031" refreshError="1"/>
      <sheetData sheetId="1032" refreshError="1"/>
      <sheetData sheetId="1033"/>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본관동"/>
      <sheetName val="후관동"/>
      <sheetName val="저장품 토탈2월"/>
      <sheetName val="외화계약"/>
      <sheetName val="8-3기계경비"/>
      <sheetName val="배수내역 (2)"/>
      <sheetName val="노원열병합__건축공사기성내역서"/>
      <sheetName val="고창방향"/>
      <sheetName val="플랜트 설치"/>
      <sheetName val="대로근거"/>
      <sheetName val="부속동"/>
      <sheetName val="ASP"/>
      <sheetName val="자압1"/>
      <sheetName val="설계"/>
      <sheetName val="자료"/>
      <sheetName val="취합표"/>
      <sheetName val="물량산출"/>
      <sheetName val="일위_파일"/>
      <sheetName val="수량산출서"/>
      <sheetName val="견적을"/>
      <sheetName val="전력구구조물산근"/>
      <sheetName val="입적표"/>
      <sheetName val="품셈TABLE"/>
      <sheetName val="Sheet13"/>
      <sheetName val="Sheet14"/>
      <sheetName val="P-J"/>
      <sheetName val="상승노임"/>
      <sheetName val="음료실행"/>
      <sheetName val="Piping Cost"/>
      <sheetName val="PipWT"/>
      <sheetName val="평3"/>
      <sheetName val="CONCRETE"/>
      <sheetName val="경산"/>
      <sheetName val="배관단가조사서"/>
      <sheetName val="소야공정계획표"/>
      <sheetName val="위치조서"/>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중기사용료"/>
      <sheetName val="단면치수"/>
      <sheetName val="차액보증"/>
      <sheetName val="화재 탐지 설비"/>
      <sheetName val="산출근거"/>
      <sheetName val="변경품셈총괄"/>
      <sheetName val="인력터파기품"/>
      <sheetName val="Sheet1"/>
      <sheetName val="직공비"/>
      <sheetName val="NOMUBI"/>
      <sheetName val="sw1"/>
      <sheetName val="Upgrades pricing"/>
      <sheetName val="물가시세"/>
      <sheetName val="하수급견적대비"/>
      <sheetName val="6)화재 탐지 설비"/>
      <sheetName val="금융비용"/>
      <sheetName val="기초작업"/>
      <sheetName val="갑지(추정)"/>
      <sheetName val="자재단가"/>
      <sheetName val="우수"/>
      <sheetName val="지급자재"/>
      <sheetName val="1단계"/>
      <sheetName val="마산방향"/>
      <sheetName val="진주방향"/>
      <sheetName val="입찰안"/>
      <sheetName val="선정요령"/>
      <sheetName val="추가예산"/>
      <sheetName val="#REF"/>
      <sheetName val="설비"/>
      <sheetName val="00상노임"/>
      <sheetName val="노임단가"/>
      <sheetName val="WORK"/>
      <sheetName val="기계경비"/>
      <sheetName val="갱폼수직망"/>
      <sheetName val="시설물 설치표"/>
      <sheetName val="소상 &quot;1&quot;"/>
      <sheetName val="Sheet2"/>
      <sheetName val="JUCKEYK"/>
      <sheetName val="Total"/>
      <sheetName val="대치판정"/>
      <sheetName val="유림총괄"/>
      <sheetName val="견적정보"/>
      <sheetName val="정보"/>
      <sheetName val="자재단가비교표"/>
      <sheetName val="SP-B1"/>
      <sheetName val="시화점실행"/>
      <sheetName val="네고율"/>
      <sheetName val="표지"/>
      <sheetName val="PROJECT BRIEF"/>
      <sheetName val="BID"/>
      <sheetName val="일위_파일"/>
      <sheetName val="선급금신청서"/>
      <sheetName val="대림경상68억"/>
      <sheetName val="플랜트 설치"/>
      <sheetName val="날개벽수량표"/>
      <sheetName val="전체"/>
      <sheetName val="POOM_MOTO"/>
      <sheetName val="POOM_MOTO2"/>
      <sheetName val="평당자료"/>
      <sheetName val="5.전사투자계획종함안"/>
      <sheetName val="Macro(차단기)"/>
      <sheetName val="본사인상전"/>
      <sheetName val="영동(D)"/>
      <sheetName val="BSD (2)"/>
      <sheetName val="cp1"/>
      <sheetName val="간접(90)"/>
      <sheetName val="남양내역"/>
      <sheetName val="용수간선"/>
      <sheetName val="DATA"/>
      <sheetName val="COVER"/>
      <sheetName val="단양 00 아파트-세부내역"/>
      <sheetName val="Sheet6"/>
      <sheetName val="관경별우수관집계"/>
      <sheetName val="차수"/>
      <sheetName val="터파기및재료"/>
      <sheetName val="예산조서"/>
      <sheetName val="안양동교 1안"/>
      <sheetName val="6호기"/>
      <sheetName val="노임"/>
      <sheetName val="기둥(원형)"/>
      <sheetName val="본실행경비"/>
      <sheetName val="Baby일위대가"/>
      <sheetName val="대가표(품셈)"/>
      <sheetName val="중동상가"/>
      <sheetName val="건축공사집계"/>
      <sheetName val="충주"/>
      <sheetName val="조명시설"/>
      <sheetName val="대공종"/>
      <sheetName val="입고장부 (4)"/>
      <sheetName val="DATE"/>
      <sheetName val="공통가설"/>
      <sheetName val="PROJECT BRIEF(EX.NEW)"/>
      <sheetName val="비교1"/>
      <sheetName val="내역서단가산출용"/>
      <sheetName val="ABUT수량-A1"/>
      <sheetName val="단가표"/>
      <sheetName val="잡철물"/>
      <sheetName val="CONCRETE"/>
      <sheetName val="정부노임단가"/>
      <sheetName val="CAPVC"/>
      <sheetName val="98지급계획"/>
      <sheetName val="단중"/>
      <sheetName val="실행(ALT1)"/>
      <sheetName val="kimre scrubber"/>
      <sheetName val="GRDBS"/>
      <sheetName val="Customer Databas"/>
      <sheetName val="부하(성남)"/>
      <sheetName val="목록"/>
      <sheetName val="2공구산출내역"/>
      <sheetName val="SCH"/>
      <sheetName val="연습장소"/>
      <sheetName val="Piping Design Data"/>
      <sheetName val="MEXICO-C"/>
      <sheetName val="물량산출근거"/>
      <sheetName val="도급양식"/>
      <sheetName val="ROOF(ALKALI)"/>
      <sheetName val="데이타"/>
      <sheetName val="할증 "/>
      <sheetName val="cable-data"/>
      <sheetName val="신설개소별 총집계표(동해-배전)"/>
      <sheetName val="안평역사 총집계"/>
      <sheetName val="G.R300경비"/>
      <sheetName val="냉천부속동"/>
      <sheetName val="돈암사업"/>
      <sheetName val="토목주소"/>
      <sheetName val="프랜트면허"/>
      <sheetName val="전기실-1"/>
      <sheetName val="MATRLDATA"/>
      <sheetName val="1,2공구원가계산서"/>
      <sheetName val="1공구산출내역서"/>
      <sheetName val="2.대외공문"/>
      <sheetName val="4 &amp; 10-inch, CO2 Combo &amp; Sweep"/>
      <sheetName val="CTEMCOST"/>
      <sheetName val="RE9604"/>
      <sheetName val="일위대가(1)"/>
      <sheetName val="전기"/>
      <sheetName val="총괄표"/>
      <sheetName val="수리결과"/>
      <sheetName val="준공갑지"/>
      <sheetName val="건축공사실행"/>
      <sheetName val="간접"/>
      <sheetName val="덕전리"/>
      <sheetName val="단가산출"/>
      <sheetName val="Macro2"/>
      <sheetName val="잔수량(작성)"/>
      <sheetName val="총괄-1"/>
      <sheetName val="원가서"/>
      <sheetName val="공량산출서"/>
      <sheetName val="건축공사"/>
      <sheetName val="7.경제성결과"/>
      <sheetName val="6PILE  (돌출)"/>
      <sheetName val="8.석축단위(H=1.5M)"/>
      <sheetName val="영업소실적"/>
      <sheetName val="공사개요"/>
      <sheetName val="DATA1"/>
      <sheetName val="계정"/>
      <sheetName val="일반부표"/>
      <sheetName val="시멘트"/>
      <sheetName val="내역표지"/>
      <sheetName val="식재인부"/>
      <sheetName val="설계가"/>
      <sheetName val="T형( 파일기초) 공현1교"/>
      <sheetName val="골조시행"/>
      <sheetName val="(A)내역서"/>
      <sheetName val="카렌스센터계량기설치공사"/>
      <sheetName val="Y-WORK"/>
      <sheetName val="손익차9월2"/>
      <sheetName val="업체별기성내역"/>
      <sheetName val="9GNG운반"/>
      <sheetName val="단가 및 재료비"/>
      <sheetName val="단가산출2"/>
      <sheetName val="중기사용료산출근거"/>
      <sheetName val="단가산출1"/>
      <sheetName val="자재운반단가일람표"/>
      <sheetName val="공종별"/>
      <sheetName val="A-LINE"/>
      <sheetName val="파이프류"/>
      <sheetName val="배수내역 (2)"/>
      <sheetName val="DATA LISTS"/>
      <sheetName val="대"/>
      <sheetName val="유동표"/>
      <sheetName val="투찰"/>
      <sheetName val="70%"/>
      <sheetName val="시험장S자로가로등공사"/>
      <sheetName val="코드표"/>
      <sheetName val="001"/>
      <sheetName val="일반관리비"/>
      <sheetName val="costing_Press"/>
      <sheetName val="사급자재"/>
      <sheetName val="45,46"/>
      <sheetName val="예산경비1차"/>
      <sheetName val="간접비계산"/>
      <sheetName val="일위대가목차"/>
      <sheetName val="빌딩 안내"/>
      <sheetName val="전 기"/>
      <sheetName val="관급"/>
      <sheetName val="자재비"/>
      <sheetName val="연습"/>
      <sheetName val="구의33고"/>
      <sheetName val="단열-자재"/>
      <sheetName val="한강운반비"/>
      <sheetName val="역결합트래버스"/>
      <sheetName val="입찰품의서"/>
      <sheetName val="부대내역"/>
      <sheetName val="FAB별"/>
      <sheetName val="Site Expenses"/>
      <sheetName val="근거 자료"/>
      <sheetName val="공사"/>
      <sheetName val="소방사항"/>
      <sheetName val="약품공급2"/>
      <sheetName val="원형1호맨홀토공수량"/>
      <sheetName val="식재품셈"/>
      <sheetName val="신우"/>
      <sheetName val="연부97-1"/>
      <sheetName val="갑지1"/>
      <sheetName val="공통비(전체)"/>
      <sheetName val="산근"/>
      <sheetName val="용량(1-2)"/>
      <sheetName val="MOTOR"/>
      <sheetName val="조건"/>
      <sheetName val="견적서"/>
      <sheetName val="옹벽수량집계표"/>
      <sheetName val="설계"/>
      <sheetName val="을"/>
      <sheetName val="맨홀수량산출"/>
      <sheetName val="관급자재"/>
      <sheetName val="정렬"/>
      <sheetName val="자료(통합)"/>
      <sheetName val="내역서 "/>
      <sheetName val="현장관리비"/>
      <sheetName val="PW3"/>
      <sheetName val="PW4"/>
      <sheetName val="SC1"/>
      <sheetName val="PE"/>
      <sheetName val="PM"/>
      <sheetName val="TR"/>
      <sheetName val="IT-BAT"/>
      <sheetName val="역공종"/>
      <sheetName val=""/>
      <sheetName val="전체내역 (2)"/>
      <sheetName val="TABLE DB"/>
      <sheetName val="쌍용 data base"/>
      <sheetName val="총괄내역서"/>
      <sheetName val="단가"/>
      <sheetName val="원도급"/>
      <sheetName val="하도급"/>
      <sheetName val="원하대비"/>
      <sheetName val="전기공사"/>
      <sheetName val="현장별"/>
      <sheetName val="Sheet3"/>
      <sheetName val="기본단가표"/>
      <sheetName val="DANGA"/>
      <sheetName val="견적 집계"/>
      <sheetName val="방수"/>
      <sheetName val="원가계산서"/>
      <sheetName val="3차설계"/>
      <sheetName val="원본(갑지)"/>
      <sheetName val="XL4Poppy"/>
      <sheetName val="PL"/>
      <sheetName val="8)중점관리장비현황"/>
      <sheetName val="의정부문예회관변경내역"/>
      <sheetName val="실행(1)"/>
      <sheetName val="B"/>
      <sheetName val="노임이"/>
      <sheetName val="기성(1차) "/>
      <sheetName val="5_BANG I"/>
      <sheetName val="Re-bar"/>
      <sheetName val="수안보-MBR1"/>
      <sheetName val="데리네이타현황"/>
      <sheetName val="수주현황2월"/>
      <sheetName val="설계조건"/>
      <sheetName val="조건표"/>
      <sheetName val="PAINT"/>
      <sheetName val="#REF!"/>
      <sheetName val="밸브설치"/>
      <sheetName val="기초계산(Pmax)"/>
      <sheetName val="JUCK"/>
      <sheetName val="현장관리비 산출내역"/>
      <sheetName val="견적조건"/>
      <sheetName val="Module1"/>
      <sheetName val="Stem Footing"/>
      <sheetName val="건축집계"/>
      <sheetName val="Table"/>
      <sheetName val="장비명"/>
      <sheetName val="와동25-3(변경)"/>
      <sheetName val="공사비집계"/>
      <sheetName val="우각부보강"/>
      <sheetName val="우배수"/>
      <sheetName val="계산식"/>
      <sheetName val="설명"/>
      <sheetName val="01"/>
      <sheetName val="BACK DATA"/>
      <sheetName val="c_balju"/>
      <sheetName val="외천교"/>
      <sheetName val="금액내역서"/>
      <sheetName val="2000년1차"/>
      <sheetName val="코딩 (2)"/>
      <sheetName val="자금청구"/>
      <sheetName val="콘크리트타설집계표"/>
      <sheetName val="일위대가(가설)"/>
      <sheetName val="설계내역서"/>
      <sheetName val="마산월령동골조물량변경"/>
      <sheetName val="2.건축"/>
      <sheetName val="현황산출서"/>
      <sheetName val="Sheet4"/>
      <sheetName val="s"/>
      <sheetName val="인사자료총집계"/>
      <sheetName val="공비대비"/>
      <sheetName val=" 갑지"/>
      <sheetName val="SOS_PLC &amp; Panel"/>
      <sheetName val="공통(20-91)"/>
      <sheetName val="wall"/>
      <sheetName val="A01"/>
      <sheetName val="A11"/>
      <sheetName val="A16"/>
      <sheetName val="A02"/>
      <sheetName val="A03"/>
      <sheetName val="A04"/>
      <sheetName val="A05"/>
      <sheetName val="A06"/>
      <sheetName val="A07"/>
      <sheetName val="A08a"/>
      <sheetName val="A08b"/>
      <sheetName val="증감대비"/>
      <sheetName val="날개벽"/>
      <sheetName val="IBASE"/>
      <sheetName val="RFP002"/>
      <sheetName val="예총"/>
      <sheetName val="Input"/>
      <sheetName val="단"/>
      <sheetName val="orignal"/>
      <sheetName val="감액총괄표"/>
      <sheetName val="Quantity"/>
      <sheetName val="HARSAT"/>
      <sheetName val="원남울진낙찰내역(99_4_13_부산청)"/>
      <sheetName val="8_석축단위(H=1_5M)"/>
      <sheetName val="5_BANG_I"/>
      <sheetName val="플랜트_설치"/>
      <sheetName val="기성(1차)_"/>
      <sheetName val="소상_&quot;1&quot;"/>
      <sheetName val="6PILE__(돌출)"/>
      <sheetName val="BACK_DATA"/>
      <sheetName val="현장관리비_산출내역"/>
      <sheetName val="2_건축"/>
      <sheetName val="SOS_PLC_&amp;_Panel"/>
      <sheetName val="매입세"/>
      <sheetName val="서울대규장각(가시설흙막이)"/>
      <sheetName val="A공구"/>
      <sheetName val="관경결정"/>
      <sheetName val="코드"/>
      <sheetName val="빗물받이(910-510-410)"/>
      <sheetName val="4.소방설비공사"/>
      <sheetName val="969910( R)"/>
      <sheetName val="품셈"/>
      <sheetName val="비교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원가 (2)"/>
      <sheetName val="N賃率-職"/>
      <sheetName val="Price List"/>
      <sheetName val="I一般比"/>
      <sheetName val="일위"/>
      <sheetName val="G.R300경비"/>
      <sheetName val="DATA"/>
      <sheetName val="기존단가 (2)"/>
      <sheetName val="입력"/>
      <sheetName val="SG"/>
      <sheetName val="C-노임단가"/>
      <sheetName val="실행철강하도"/>
      <sheetName val="일위대가"/>
      <sheetName val="예정(3)"/>
      <sheetName val="단"/>
      <sheetName val="간접"/>
      <sheetName val="ABUT수량-A1"/>
      <sheetName val="계정"/>
      <sheetName val="설계명세서"/>
      <sheetName val="예산명세서"/>
      <sheetName val="자료입력"/>
      <sheetName val="총괄집계표"/>
      <sheetName val="C3"/>
      <sheetName val="전기"/>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대치판정"/>
      <sheetName val="bm(CIcable)"/>
      <sheetName val="신우"/>
      <sheetName val="일위대가(가설)"/>
      <sheetName val="물집"/>
      <sheetName val="DATE"/>
      <sheetName val="내역서"/>
      <sheetName val="산출내역서집계표"/>
      <sheetName val="왕십리방향"/>
      <sheetName val="호남2"/>
      <sheetName val="잡철물"/>
      <sheetName val="Phantom"/>
      <sheetName val="CAL"/>
      <sheetName val="DATA-UPS"/>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 val="일반수량총괄집계"/>
      <sheetName val="Util"/>
      <sheetName val="Unmatched POS Adjustment"/>
      <sheetName val="model master"/>
      <sheetName val="종합기별"/>
      <sheetName val="노무비명세서"/>
      <sheetName val="소요자재명세서"/>
      <sheetName val="재무가정"/>
      <sheetName val="요약및결과"/>
      <sheetName val="EQT-ESTN"/>
      <sheetName val="S0"/>
      <sheetName val="생산수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 val="RangeObject"/>
      <sheetName val="Macro1"/>
      <sheetName val="가도공"/>
      <sheetName val="설비원가"/>
      <sheetName val="유기공정"/>
      <sheetName val="PC%계산"/>
      <sheetName val="날개벽수량표"/>
      <sheetName val="G.R300경비"/>
      <sheetName val="EP0618"/>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수량산출"/>
      <sheetName val="N賃率-職"/>
      <sheetName val="model master"/>
      <sheetName val="table"/>
      <sheetName val="제-노임"/>
      <sheetName val="중기사용료"/>
      <sheetName val="HD01"/>
      <sheetName val="신청서"/>
      <sheetName val="소상 &quot;1&quot;"/>
      <sheetName val="장비명"/>
      <sheetName val="BACK DATA"/>
      <sheetName val="직노"/>
      <sheetName val="woo(mac)"/>
      <sheetName val="1.설계조건"/>
      <sheetName val="우각부보강"/>
      <sheetName val="ABUT수량-A1"/>
      <sheetName val="건축집계"/>
      <sheetName val="와동25-3(변경)"/>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 val="충주"/>
      <sheetName val="노임단가"/>
      <sheetName val="집수정(600-7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U-TYPE(1)"/>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산근터빈"/>
      <sheetName val="도장수량(하1)"/>
      <sheetName val="주형"/>
      <sheetName val="산출서양식01"/>
      <sheetName val="2연BOX"/>
      <sheetName val="부대공사"/>
      <sheetName val="중동공구"/>
      <sheetName val="1.토공"/>
      <sheetName val="내역표지"/>
      <sheetName val="tggwan(mac)"/>
      <sheetName val="우각부보강"/>
      <sheetName val="Koreasea"/>
      <sheetName val="목록"/>
      <sheetName val="상행-교대(A1-A2)"/>
      <sheetName val="깨기"/>
      <sheetName val="충주"/>
      <sheetName val="업무처리전"/>
      <sheetName val="TYPE-1"/>
      <sheetName val="Calculation"/>
      <sheetName val="토공사"/>
      <sheetName val="집1"/>
      <sheetName val="철근총괄집계표"/>
      <sheetName val="개화1교"/>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FB25JN"/>
      <sheetName val="TYPE1"/>
      <sheetName val="철근량"/>
      <sheetName val="품의서"/>
      <sheetName val="기성신청"/>
      <sheetName val="내역서(기성청구)"/>
      <sheetName val="견적서세부내용"/>
      <sheetName val="견적내용입력"/>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자재 집계표"/>
      <sheetName val="1TL종점(1)"/>
      <sheetName val="역T형"/>
      <sheetName val="PILE"/>
      <sheetName val="960318-1"/>
      <sheetName val="40단가산출서"/>
      <sheetName val="수량산출서 갑지"/>
      <sheetName val="A-100전제"/>
      <sheetName val="조도계산서 (도서)"/>
      <sheetName val="시멘트"/>
      <sheetName val="Quantity"/>
      <sheetName val="??"/>
      <sheetName val="Du toan"/>
      <sheetName val="Keothep"/>
      <sheetName val="Re-bar"/>
      <sheetName val="SBT NO Proj. Controlling Report"/>
      <sheetName val="품의"/>
      <sheetName val="경산"/>
      <sheetName val="WEIGHT_LIST"/>
      <sheetName val="산#2-1_(2)"/>
      <sheetName val="xxxxxx"/>
      <sheetName val="토목"/>
      <sheetName val="세부내역서"/>
      <sheetName val="배관내역"/>
      <sheetName val="FLA"/>
      <sheetName val="할증 "/>
      <sheetName val="S9"/>
      <sheetName val="S14"/>
      <sheetName val="소비자가"/>
      <sheetName val="20관리비율"/>
      <sheetName val="49일위"/>
      <sheetName val="경비_원본"/>
      <sheetName val="인천성심병원"/>
      <sheetName val="산1~6"/>
      <sheetName val="기안"/>
      <sheetName val="허용전류_IEC"/>
      <sheetName val="허용전류_IEC DATA"/>
      <sheetName val="주공 갑지"/>
      <sheetName val="을지"/>
      <sheetName val="공문갑지"/>
      <sheetName val="금융구조검토"/>
      <sheetName val="삼성전기"/>
      <sheetName val="골재"/>
      <sheetName val="원가계산서"/>
      <sheetName val="소방사항"/>
      <sheetName val="방수"/>
      <sheetName val="중기"/>
      <sheetName val="심의위원명단"/>
      <sheetName val="실행간접비"/>
      <sheetName val="소화실적"/>
      <sheetName val="AC포장수량"/>
      <sheetName val="수량이동"/>
      <sheetName val="펌프장수량산출(토)"/>
      <sheetName val="_x0000__x0008__x0000__x0004__x0000_"/>
      <sheetName val="ࠀ฀ࠀ؀ԀЀԀ̀"/>
      <sheetName val="소일위대가코드표"/>
      <sheetName val="PHC파일 천공 및 항타"/>
      <sheetName val="잡비계산"/>
      <sheetName val="PI"/>
      <sheetName val="COA-17"/>
      <sheetName val="C-18"/>
      <sheetName val="견적서"/>
      <sheetName val="산출내역서"/>
      <sheetName val="원가"/>
      <sheetName val="교통대책내역"/>
      <sheetName val="21301동"/>
      <sheetName val="11"/>
      <sheetName val="주간기성"/>
      <sheetName val="직종인원"/>
      <sheetName val="일일총괄"/>
      <sheetName val="검사현황"/>
      <sheetName val="10"/>
      <sheetName val="부하"/>
      <sheetName val="Book2"/>
      <sheetName val="8"/>
      <sheetName val="기둥"/>
      <sheetName val="공종별집계표(건축)"/>
      <sheetName val="FOOTING단면력"/>
      <sheetName val="중기비"/>
      <sheetName val="사통"/>
      <sheetName val="G2설비도급"/>
      <sheetName val="자"/>
      <sheetName val="노"/>
      <sheetName val="부안일위"/>
      <sheetName val="배수내역"/>
      <sheetName val="9609Aß"/>
      <sheetName val="업무계획1"/>
      <sheetName val="토적표"/>
      <sheetName val="입적표"/>
      <sheetName val="공사원가"/>
      <sheetName val="방음벽연장집계-여기까지만 출력"/>
      <sheetName val="충돌 내용"/>
      <sheetName val="예산서"/>
      <sheetName val="3BL공동구 수량"/>
      <sheetName val="맨홀수량집계"/>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참고"/>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5.모델링"/>
      <sheetName val="APT"/>
      <sheetName val="PKG"/>
      <sheetName val="가설건물"/>
      <sheetName val="공사유형"/>
      <sheetName val="공통부대비"/>
      <sheetName val="작성방법"/>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 val="F.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 val="설직재-1"/>
      <sheetName val="J直材4"/>
      <sheetName val="정산변경내역"/>
      <sheetName val="잡철물"/>
      <sheetName val="시행후면적"/>
      <sheetName val="D-경비1"/>
      <sheetName val="수지예산"/>
      <sheetName val="감가상각"/>
      <sheetName val="일위대가목록"/>
      <sheetName val="원가"/>
      <sheetName val="단가산출"/>
      <sheetName val="일용노임단가2001상"/>
      <sheetName val="참조자료"/>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 val="6PILE  (돌출)"/>
      <sheetName val="hortAbbrevDayName1_x0000_ShortAbbrevD"/>
      <sheetName val="hortAbbrevDayName1"/>
      <sheetName val="1) 안채산출 1"/>
      <sheetName val="_x005f_x0000_k_x005f_x0000_y_x005f_x0000__x005f_x0000_"/>
      <sheetName val="_x005f_x0000__x005f_x0006_Ā嗰"/>
      <sheetName val="맨홀수량산출_x005f_x0000__x005f_x0000__x005f_x0000__x00"/>
      <sheetName val="_x005f_x0000__x005f_x0004_"/>
      <sheetName val="?_x005f_x0006_Ā嗰"/>
      <sheetName val="맨홀수량산출????_x005f_x0010_[내역서.xls]건축-물"/>
      <sheetName val="?_x005f_x0004_"/>
      <sheetName val="F3"/>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 val="우수공"/>
      <sheetName val="현장유지관리비"/>
      <sheetName val="데리네이타현황"/>
      <sheetName val="수도권센터"/>
      <sheetName val="강원센터"/>
      <sheetName val="충북본부"/>
      <sheetName val="대전충남센터"/>
      <sheetName val="전북센터"/>
      <sheetName val="광주전남센터"/>
      <sheetName val="대구경북센터"/>
      <sheetName val="부산경남센터"/>
      <sheetName val="주임 총괄"/>
      <sheetName val="가설"/>
      <sheetName val="용수량_생활용수_"/>
      <sheetName val="제경비율"/>
      <sheetName val="장비경비"/>
      <sheetName val="자재대"/>
      <sheetName val="가도공"/>
      <sheetName val="장비종합부표"/>
      <sheetName val="집계표_식재"/>
      <sheetName val="부표"/>
      <sheetName val="조명시설"/>
      <sheetName val="SLAB&quot;1&quot;"/>
      <sheetName val="SORCE1"/>
      <sheetName val="가시설단위수량"/>
      <sheetName val="개비온집계"/>
      <sheetName val="개비온 단위"/>
      <sheetName val="기안"/>
      <sheetName val="설명"/>
      <sheetName val="연결관산출조서"/>
      <sheetName val="RangeObject"/>
      <sheetName val="2000전체분"/>
      <sheetName val="2000년1차"/>
      <sheetName val="Excel"/>
      <sheetName val="순성토"/>
      <sheetName val="충주"/>
      <sheetName val="요율"/>
      <sheetName val="공정표(인원조정시트)"/>
      <sheetName val="조직도"/>
      <sheetName val="내역서(공통가설)"/>
      <sheetName val="지수적용공사비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ow r="3">
          <cell r="A3" t="str">
            <v>순번</v>
          </cell>
        </row>
      </sheetData>
      <sheetData sheetId="299"/>
      <sheetData sheetId="300">
        <row r="3">
          <cell r="A3" t="str">
            <v>순번</v>
          </cell>
        </row>
      </sheetData>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 val="Sheet13"/>
      <sheetName val="지수"/>
      <sheetName val="할증 "/>
      <sheetName val="인제내역"/>
      <sheetName val="자재단가_사급"/>
      <sheetName val="중기적산목록"/>
      <sheetName val="예총"/>
      <sheetName val="강교(Sub)"/>
      <sheetName val="내역서 제출"/>
      <sheetName val="LEGEND"/>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row r="2">
          <cell r="A2" t="str">
            <v>총괄표</v>
          </cell>
        </row>
      </sheetData>
      <sheetData sheetId="94">
        <row r="2">
          <cell r="A2" t="str">
            <v>총괄표</v>
          </cell>
        </row>
      </sheetData>
      <sheetData sheetId="95">
        <row r="2">
          <cell r="A2" t="str">
            <v>총괄표</v>
          </cell>
        </row>
      </sheetData>
      <sheetData sheetId="96">
        <row r="2">
          <cell r="A2" t="str">
            <v>총괄표</v>
          </cell>
        </row>
      </sheetData>
      <sheetData sheetId="97">
        <row r="2">
          <cell r="A2" t="str">
            <v>총괄표</v>
          </cell>
        </row>
      </sheetData>
      <sheetData sheetId="98">
        <row r="2">
          <cell r="A2" t="str">
            <v>총괄표</v>
          </cell>
        </row>
      </sheetData>
      <sheetData sheetId="99"/>
      <sheetData sheetId="100"/>
      <sheetData sheetId="101">
        <row r="2">
          <cell r="A2" t="str">
            <v>총괄표</v>
          </cell>
        </row>
      </sheetData>
      <sheetData sheetId="102">
        <row r="2">
          <cell r="A2" t="str">
            <v>총괄표</v>
          </cell>
        </row>
      </sheetData>
      <sheetData sheetId="103">
        <row r="2">
          <cell r="A2" t="str">
            <v>총괄표</v>
          </cell>
        </row>
      </sheetData>
      <sheetData sheetId="104">
        <row r="2">
          <cell r="A2" t="str">
            <v>총괄표</v>
          </cell>
        </row>
      </sheetData>
      <sheetData sheetId="105">
        <row r="2">
          <cell r="A2" t="str">
            <v>총괄표</v>
          </cell>
        </row>
      </sheetData>
      <sheetData sheetId="106">
        <row r="2">
          <cell r="A2" t="str">
            <v>총괄표</v>
          </cell>
        </row>
      </sheetData>
      <sheetData sheetId="107">
        <row r="2">
          <cell r="A2" t="str">
            <v>총괄표</v>
          </cell>
        </row>
      </sheetData>
      <sheetData sheetId="108">
        <row r="2">
          <cell r="A2" t="str">
            <v>총괄표</v>
          </cell>
        </row>
      </sheetData>
      <sheetData sheetId="109">
        <row r="2">
          <cell r="A2" t="str">
            <v>총괄표</v>
          </cell>
        </row>
      </sheetData>
      <sheetData sheetId="110">
        <row r="2">
          <cell r="A2" t="str">
            <v>총괄표</v>
          </cell>
        </row>
      </sheetData>
      <sheetData sheetId="111">
        <row r="2">
          <cell r="A2" t="str">
            <v>총괄표</v>
          </cell>
        </row>
      </sheetData>
      <sheetData sheetId="112">
        <row r="2">
          <cell r="A2" t="str">
            <v>총괄표</v>
          </cell>
        </row>
      </sheetData>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 val="분전반계산서(석관)"/>
      <sheetName val="실행대비"/>
      <sheetName val="Data&amp;Result"/>
      <sheetName val="급여조견표"/>
      <sheetName val="일집"/>
      <sheetName val="변압기 및 발전기 용량"/>
      <sheetName val="저압_허용전류요약"/>
      <sheetName val="숫자변환"/>
      <sheetName val="조명율표"/>
      <sheetName val="2공구산출내역"/>
      <sheetName val="배수장토목공사비"/>
      <sheetName val="총계"/>
      <sheetName val="공통비(전체)"/>
      <sheetName val="공사노임"/>
      <sheetName val="기본DATA"/>
      <sheetName val="노 무 비"/>
      <sheetName val="고유코드_설계"/>
      <sheetName val="단면 (2)"/>
      <sheetName val="TYPE A"/>
      <sheetName val="BID"/>
      <sheetName val="내역(신례)"/>
      <sheetName val="토사(PE)"/>
      <sheetName val="조건표"/>
      <sheetName val="관급자재 예산서"/>
      <sheetName val="단가비교표"/>
      <sheetName val="예산서"/>
      <sheetName val="관급일위대가"/>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 val="97년추정손익계산서"/>
      <sheetName val="토사(PE)"/>
      <sheetName val="예비품"/>
      <sheetName val="계약원가"/>
      <sheetName val="계화배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 val="COVER"/>
      <sheetName val="견적정보"/>
      <sheetName val="cost9702"/>
      <sheetName val="단위세대"/>
      <sheetName val="토목(대안)"/>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 val="직재"/>
      <sheetName val="화전내"/>
      <sheetName val="WP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70%"/>
      <sheetName val="건축내역"/>
      <sheetName val="J直材4"/>
      <sheetName val="ilch"/>
      <sheetName val="중기사용료"/>
      <sheetName val="대,유,램"/>
      <sheetName val="국별인원"/>
      <sheetName val="전선 및 전선관"/>
      <sheetName val="2공구산출내역"/>
      <sheetName val="인건비(VOICE)"/>
      <sheetName val="명세서"/>
      <sheetName val="용산1(해보)"/>
      <sheetName val="동원인원"/>
      <sheetName val="I一般比"/>
      <sheetName val="터파기및재료"/>
      <sheetName val="Sheet1"/>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대목"/>
      <sheetName val="단가산출목록"/>
      <sheetName val="실적공사비단가"/>
      <sheetName val="대가"/>
      <sheetName val="시설물기초"/>
      <sheetName val="위치조서"/>
      <sheetName val="추가대화"/>
      <sheetName val="제경집계"/>
      <sheetName val="수량산출"/>
      <sheetName val="내역서"/>
      <sheetName val="일위대가표(유단가)"/>
      <sheetName val="기자재비"/>
      <sheetName val="단가산출"/>
      <sheetName val="산출목록표"/>
      <sheetName val="20관리비율"/>
      <sheetName val="참조자료"/>
      <sheetName val="#REF"/>
      <sheetName val="DATA"/>
      <sheetName val="데이타"/>
      <sheetName val="AV시스템"/>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원가계산서"/>
      <sheetName val="갑지"/>
      <sheetName val="집계표"/>
      <sheetName val="CT "/>
      <sheetName val="전기외주내역"/>
      <sheetName val="설계명세서"/>
      <sheetName val="유림골조"/>
      <sheetName val="건물"/>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재료"/>
      <sheetName val="설치자재"/>
      <sheetName val="노임단가"/>
      <sheetName val="일위대가표(교체)"/>
      <sheetName val="2000시행총괄"/>
      <sheetName val="산출"/>
      <sheetName val="자재단가"/>
      <sheetName val="증감대비"/>
      <sheetName val="8.PILE  (돌출)"/>
      <sheetName val="공종단가"/>
      <sheetName val="도로정위치부표"/>
      <sheetName val="도로조사부표"/>
      <sheetName val="일용노임단가2001상"/>
      <sheetName val="단"/>
      <sheetName val="자료"/>
      <sheetName val="을"/>
      <sheetName val="물량산출(지점)"/>
      <sheetName val="골조시행"/>
      <sheetName val="구리토평1전기"/>
      <sheetName val="대"/>
      <sheetName val="CATV"/>
      <sheetName val="전기"/>
      <sheetName val="일위대가(출입)"/>
      <sheetName val="금액내역서"/>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2-1. 경관조명 내역총괄표"/>
      <sheetName val="날개벽"/>
      <sheetName val="식재일위대가"/>
      <sheetName val="ABUT수량-A1"/>
      <sheetName val="경율산정.XLS"/>
      <sheetName val="INPUT"/>
      <sheetName val="Sheet4"/>
      <sheetName val="단가기준"/>
      <sheetName val="현장경비"/>
      <sheetName val="공문"/>
      <sheetName val="WORK"/>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내역"/>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전국현황"/>
      <sheetName val="일위(PN)"/>
      <sheetName val="COVER"/>
      <sheetName val="기초자료입력"/>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산출기초"/>
      <sheetName val="단가산출서_토목"/>
      <sheetName val="맨홀수량산출(1.0×1.0×1.0)"/>
      <sheetName val="예산내역"/>
      <sheetName val="총괄수지표"/>
      <sheetName val="설계내역2"/>
      <sheetName val="OPGW기별"/>
      <sheetName val="단가및재료비"/>
      <sheetName val="단가표"/>
      <sheetName val="도근좌표"/>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노임변동률"/>
      <sheetName val="산근"/>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현장조사"/>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직종별노임단가표"/>
      <sheetName val="변경내역"/>
      <sheetName val="기계경비총괄표"/>
      <sheetName val="일위대가_현장"/>
      <sheetName val="HW"/>
      <sheetName val="범용도입(1차)"/>
      <sheetName val="SW"/>
      <sheetName val="정산내역서"/>
      <sheetName val="Sheet2"/>
      <sheetName val="원가계산서 "/>
      <sheetName val="3.하중계산"/>
      <sheetName val="공량산출서"/>
      <sheetName val="도로단위당"/>
      <sheetName val="5사남"/>
      <sheetName val="시장성초안camera"/>
      <sheetName val="물가자료"/>
      <sheetName val="건축원가"/>
      <sheetName val="기초단가"/>
      <sheetName val="공통가설"/>
      <sheetName val="횡배수관"/>
      <sheetName val="부분별수량산출(조합기초)"/>
      <sheetName val="내역서적용수량"/>
      <sheetName val="배수공 시멘트 및 골재량 산출"/>
      <sheetName val="가시설"/>
      <sheetName val="자재표"/>
      <sheetName val="A"/>
      <sheetName val="적격점수&lt;300억미만&gt;"/>
      <sheetName val="전기변내역"/>
      <sheetName val="6공구(당초)"/>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총투입계"/>
      <sheetName val="산출집계표"/>
      <sheetName val="원재료출고수량"/>
      <sheetName val="b_balju-단가단가단가"/>
      <sheetName val="투찰추정"/>
      <sheetName val="DATA 입력란"/>
      <sheetName val="1. 설계조건 2.단면가정 3. 하중계산"/>
      <sheetName val="소형맨홀"/>
      <sheetName val="Macro1"/>
      <sheetName val="교각1"/>
      <sheetName val="-동력(한전)"/>
      <sheetName val="-전등전열(한전)"/>
      <sheetName val="IEC60364-52(허용전류)"/>
      <sheetName val="토목검측서"/>
      <sheetName val="화전내"/>
      <sheetName val="토목"/>
      <sheetName val="부대내역"/>
      <sheetName val="DHEQSUPT"/>
      <sheetName val="표  지"/>
      <sheetName val="sw1"/>
      <sheetName val="자재단가비교표"/>
      <sheetName val="일위목차"/>
      <sheetName val="SORCE1"/>
      <sheetName val="3"/>
      <sheetName val="관급총괄"/>
      <sheetName val="자재단가표_관로"/>
      <sheetName val="설계조건"/>
      <sheetName val="가시설단위수량"/>
      <sheetName val="대운산출"/>
      <sheetName val="설계표지"/>
      <sheetName val="기계단가"/>
      <sheetName val="7.5.3 BOX-A"/>
      <sheetName val="단가조정표"/>
      <sheetName val="동원인원산출"/>
      <sheetName val="D-3109"/>
      <sheetName val="식음료"/>
      <sheetName val="단위목록"/>
      <sheetName val="시험비"/>
      <sheetName val="구역화물"/>
      <sheetName val="XL4Poppy"/>
      <sheetName val="설계예시"/>
      <sheetName val="부대공"/>
      <sheetName val="토공"/>
      <sheetName val="포장공"/>
      <sheetName val="3.건축(현장안)"/>
      <sheetName val="anaysis_sheet"/>
      <sheetName val="친환경주택"/>
      <sheetName val="1000_ɄB구축_부표"/>
      <sheetName val="B"/>
      <sheetName val="bm"/>
      <sheetName val="웅진교-S2"/>
      <sheetName val="단관데이터"/>
      <sheetName val="이형관데이터"/>
      <sheetName val="가격조사서"/>
      <sheetName val="Customer_Databas"/>
      <sheetName val="2_냉난방설비공사"/>
      <sheetName val="7_자동제어공사"/>
      <sheetName val="횡_연장"/>
      <sheetName val="급수_(LPM)"/>
      <sheetName val="2-1__경관조명_내역총괄표"/>
      <sheetName val="경율산정_XLS"/>
      <sheetName val="3련_BOX"/>
      <sheetName val="2_대외공문"/>
      <sheetName val="TRE_TABLE"/>
      <sheetName val="총_원가계산"/>
      <sheetName val="도급양식"/>
      <sheetName val="단위량"/>
      <sheetName val="재료집계표2"/>
      <sheetName val="토적집계표"/>
      <sheetName val="점검총괄"/>
      <sheetName val="일위7"/>
      <sheetName val="일위6"/>
      <sheetName val="일위5"/>
      <sheetName val="노무단가비교표"/>
      <sheetName val="일위1"/>
      <sheetName val="일위2"/>
      <sheetName val="일위3"/>
      <sheetName val="일위4"/>
      <sheetName val="단가대비표"/>
      <sheetName val="일위8"/>
      <sheetName val="일위9"/>
      <sheetName val="단가리스트(영상감시시스템)"/>
      <sheetName val="공사예산하조서(O.K)"/>
      <sheetName val="목차"/>
      <sheetName val="간지"/>
      <sheetName val="일위목록표"/>
      <sheetName val="일위대가표"/>
      <sheetName val="    "/>
      <sheetName val="기계경비단가총괄표"/>
      <sheetName val="기계경비단가산출표"/>
      <sheetName val="기계경비손료 및 운전경비 산출"/>
      <sheetName val="기계경비 손료 및 운전경비 산출기준"/>
      <sheetName val="단가조사표"/>
      <sheetName val="   "/>
      <sheetName val="계수"/>
      <sheetName val="용어"/>
      <sheetName val="1.2 예정공정표"/>
      <sheetName val="1. 공사비총괄"/>
      <sheetName val="예산내역서 총괄"/>
      <sheetName val="물품구매내역서"/>
      <sheetName val="2. 공사원가계산서"/>
      <sheetName val="3. 설치공사내역서"/>
      <sheetName val="4. 공종별내역서"/>
      <sheetName val="S1"/>
      <sheetName val="기본단가표"/>
      <sheetName val="단가비교표"/>
      <sheetName val="3.내역서"/>
      <sheetName val="설비2차"/>
      <sheetName val="토량1-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s>
    <sheetDataSet>
      <sheetData sheetId="0" refreshError="1"/>
      <sheetData sheetId="1" refreshError="1"/>
      <sheetData sheetId="2" refreshError="1"/>
      <sheetData sheetId="3" refreshError="1"/>
      <sheetData sheetId="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 val="단가(기자재)"/>
      <sheetName val="일집"/>
      <sheetName val="자재단가"/>
      <sheetName val="수량산출"/>
      <sheetName val="허용전류-IEC DATA"/>
      <sheetName val="MCC제원"/>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일위대가(가설)"/>
      <sheetName val="PANEL_중량산출"/>
      <sheetName val="타견적서_영시스템"/>
      <sheetName val="PI"/>
      <sheetName val="합천내역"/>
      <sheetName val="공조기휀"/>
      <sheetName val="일위목차"/>
      <sheetName val="업무분장 "/>
      <sheetName val="공통"/>
      <sheetName val="실행내역서 "/>
      <sheetName val="Sheet4"/>
      <sheetName val="Baby일위대가"/>
      <sheetName val="기본단가표"/>
      <sheetName val="기본일위"/>
      <sheetName val="단위수량"/>
      <sheetName val="1.변압기용량"/>
      <sheetName val="단가산출"/>
      <sheetName val="프로젝트"/>
      <sheetName val="일위대가목차"/>
      <sheetName val="공조기(삭제)"/>
      <sheetName val="일위"/>
      <sheetName val="유림골조"/>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Miser-P"/>
      <sheetName val="제품"/>
      <sheetName val="설직재-1"/>
      <sheetName val="SLAB&quot;1&quot;"/>
      <sheetName val="데리네이타현황"/>
      <sheetName val="Y_WORK"/>
      <sheetName val="Macro(전선)"/>
      <sheetName val="천마갑지"/>
      <sheetName val="DATE"/>
      <sheetName val="연부97-1"/>
      <sheetName val="갑지1"/>
      <sheetName val="정보매체A동"/>
      <sheetName val="B부대공"/>
      <sheetName val="일위대가(계측기설치)"/>
      <sheetName val="환율"/>
      <sheetName val="역T형"/>
      <sheetName val="E총15"/>
      <sheetName val="재료집계"/>
      <sheetName val="esc"/>
      <sheetName val="ITB COST"/>
      <sheetName val="CAT_5"/>
      <sheetName val="퍼스트"/>
      <sheetName val="TB-내역서"/>
      <sheetName val="형강류 단가 CODE"/>
      <sheetName val="Sheet5"/>
      <sheetName val="기존단가 (2)"/>
      <sheetName val="인건비"/>
      <sheetName val="SILICATE"/>
      <sheetName val="견적"/>
      <sheetName val="간접비내역-1"/>
      <sheetName val="전압강하계산"/>
      <sheetName val="VXXXXXXX"/>
      <sheetName val="납부서"/>
      <sheetName val="BSD (2)"/>
      <sheetName val="토목"/>
      <sheetName val="COPING"/>
      <sheetName val="단가"/>
      <sheetName val="TEST1"/>
      <sheetName val="1_우편집중내역서"/>
      <sheetName val="2_운송교환내역서"/>
      <sheetName val="3_연결통로내역서"/>
      <sheetName val="4_부대공사내역서"/>
      <sheetName val="5_토목공사내역서"/>
      <sheetName val="(______________)"/>
      <sheetName val="하도급사항(A4)_(2)"/>
      <sheetName val="(_______철_____콘_______)"/>
      <sheetName val="(_________철골__________)"/>
      <sheetName val="철골부대(하도급)원가_"/>
      <sheetName val="2_기구조직도"/>
      <sheetName val="03차_견적실행총괄표"/>
      <sheetName val="아파트_"/>
      <sheetName val="관기성공.내"/>
      <sheetName val="토목주소"/>
      <sheetName val="프랜트면허"/>
      <sheetName val="공정코드"/>
      <sheetName val="토목내역"/>
      <sheetName val="2000년하반기"/>
      <sheetName val="일위대가"/>
      <sheetName val="터파기및재료"/>
      <sheetName val="(A)내역서"/>
      <sheetName val="DATA1"/>
      <sheetName val="교각1"/>
      <sheetName val="CIVIL"/>
      <sheetName val="내역서01"/>
      <sheetName val="단가입력1"/>
      <sheetName val="중기조종사 단위단가"/>
      <sheetName val="SUB일위대가"/>
      <sheetName val="관음목장(제출용)자105인97.5"/>
      <sheetName val="공통대가"/>
      <sheetName val="COST"/>
      <sheetName val="송라터널총괄"/>
      <sheetName val="Project Brief"/>
      <sheetName val="건설기계"/>
      <sheetName val="단가산출"/>
      <sheetName val="일반전기"/>
      <sheetName val="토공"/>
      <sheetName val="도급,하도급 예정금액"/>
      <sheetName val="물가자료"/>
      <sheetName val="맨홀수량집계"/>
      <sheetName val="기계"/>
      <sheetName val="위생기구 금액"/>
      <sheetName val="건식PD설치현황표"/>
      <sheetName val="횡배수관토공수량"/>
      <sheetName val="전기일위대가"/>
      <sheetName val="노무비단가"/>
      <sheetName val="정렬"/>
      <sheetName val="현장경비"/>
      <sheetName val="공사비"/>
      <sheetName val="input"/>
      <sheetName val="전차선로 물량표"/>
      <sheetName val="3) 클레임 반영시"/>
      <sheetName val="공틀공사"/>
      <sheetName val="1월"/>
      <sheetName val="3.하중산정4.지지력"/>
      <sheetName val="CPM챠트"/>
      <sheetName val="단가조사서"/>
      <sheetName val="부표총괄"/>
      <sheetName val="APT"/>
      <sheetName val="매입세"/>
      <sheetName val="EUPDAT2"/>
      <sheetName val="일위대가표"/>
      <sheetName val="적점"/>
      <sheetName val="30개월기준대비표 아랍택)"/>
      <sheetName val="물량내역"/>
      <sheetName val="입찰안"/>
      <sheetName val="골조시행"/>
      <sheetName val="기계경비(시간당)"/>
      <sheetName val="램머"/>
      <sheetName val="gyun-가스"/>
      <sheetName val="암거단위-1련"/>
      <sheetName val="우,오수"/>
      <sheetName val="공사내역서(을)실행"/>
      <sheetName val="1을"/>
      <sheetName val="토목공사"/>
      <sheetName val="Front"/>
      <sheetName val="단양 00 아파트-세부내역"/>
      <sheetName val="수량분석(총수량)"/>
      <sheetName val="일위대가및자재표"/>
      <sheetName val="설계내역서"/>
      <sheetName val="BOM"/>
      <sheetName val="실행"/>
      <sheetName val="PBS"/>
      <sheetName val="TOT"/>
      <sheetName val="대공종"/>
      <sheetName val=""/>
      <sheetName val="Proposal"/>
      <sheetName val="인사자료총집계"/>
      <sheetName val="원가계산서(남측)"/>
      <sheetName val="공사내역"/>
      <sheetName val="마산방향철근집계"/>
      <sheetName val="진주방향"/>
      <sheetName val="마산방향"/>
      <sheetName val="제조부문배부"/>
      <sheetName val="본부별매출"/>
      <sheetName val="도급"/>
      <sheetName val="노임"/>
      <sheetName val="Sheet10"/>
      <sheetName val="화성태안9공구내역(실행)"/>
      <sheetName val="설명서 "/>
      <sheetName val="공통가설공사"/>
      <sheetName val="GAEYO"/>
      <sheetName val="세부내역"/>
      <sheetName val="본실행경비"/>
      <sheetName val="설계명세서"/>
      <sheetName val="A"/>
      <sheetName val="D"/>
      <sheetName val="1995년 섹터별 매출"/>
      <sheetName val="O＆P"/>
      <sheetName val="장기차입금"/>
      <sheetName val="결재판(삭제하지말아주세요)"/>
      <sheetName val="입찰내역 발주처 양식"/>
      <sheetName val="내역서을지"/>
      <sheetName val="열린교실"/>
      <sheetName val="COVER"/>
      <sheetName val="중기일위대가"/>
      <sheetName val="투찰가"/>
      <sheetName val="AILC004"/>
      <sheetName val="6호기"/>
      <sheetName val="조견표"/>
      <sheetName val="SULKEA"/>
      <sheetName val="토사(PE)"/>
      <sheetName val="교사기준면적(초등)"/>
      <sheetName val="평가데이터"/>
      <sheetName val="청천내"/>
      <sheetName val="데이타"/>
      <sheetName val="을지"/>
      <sheetName val="내역서 (2)"/>
      <sheetName val="안양건축"/>
      <sheetName val="직급별"/>
      <sheetName val="백암비스타내역"/>
      <sheetName val="배선DATA"/>
      <sheetName val="도급잔고내역"/>
      <sheetName val="206 무장,정비 장비용량 산출"/>
      <sheetName val="2000.05"/>
      <sheetName val="소일위대가코드표"/>
      <sheetName val="지급자재"/>
      <sheetName val="Sheet4"/>
      <sheetName val="갑지(추정)"/>
      <sheetName val="PROJECT BRIEF(EX.NEW)"/>
      <sheetName val="b_balju"/>
      <sheetName val="지수"/>
      <sheetName val="목차"/>
      <sheetName val="연결임시"/>
      <sheetName val="LABTOTAL"/>
      <sheetName val="기둥"/>
      <sheetName val="저판(버림100)"/>
      <sheetName val="별표 "/>
      <sheetName val="삼성전기"/>
      <sheetName val="Sheet1 (2)"/>
      <sheetName val="총체보활공정표"/>
      <sheetName val="actual"/>
      <sheetName val="exchange"/>
      <sheetName val="budget"/>
      <sheetName val="기성내역서표지"/>
      <sheetName val="신규 수주분(사용자 정의)"/>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row r="3">
          <cell r="A3" t="str">
            <v>대전우편집중국및운송교환센터 신축공사</v>
          </cell>
        </row>
      </sheetData>
      <sheetData sheetId="4">
        <row r="3">
          <cell r="A3" t="str">
            <v>대전우편집중국및운송교환센터 신축공사</v>
          </cell>
        </row>
      </sheetData>
      <sheetData sheetId="5">
        <row r="3">
          <cell r="A3" t="str">
            <v>대전우편집중국및운송교환센터 신축공사</v>
          </cell>
        </row>
      </sheetData>
      <sheetData sheetId="6"/>
      <sheetData sheetId="7">
        <row r="3">
          <cell r="A3" t="str">
            <v>대전우편집중국및운송교환센터 신축공사</v>
          </cell>
        </row>
      </sheetData>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 val="일위대가표"/>
      <sheetName val="s"/>
      <sheetName val="시행후면적"/>
      <sheetName val="DATE"/>
      <sheetName val="수지예산"/>
      <sheetName val="⑻동원인원산출서⑧"/>
      <sheetName val="9GNG운반"/>
      <sheetName val="E총15"/>
      <sheetName val="Galaxy 소비자가격표"/>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 val="열차제어동"/>
      <sheetName val="전기성능동"/>
      <sheetName val="차량시스템인자"/>
      <sheetName val="차량부품동"/>
      <sheetName val="갑지"/>
      <sheetName val="수도권센터"/>
      <sheetName val="기흥영업소"/>
      <sheetName val="사원정보"/>
      <sheetName val="편성표"/>
      <sheetName val="역무용(산출)"/>
      <sheetName val="철거수량(전송)"/>
      <sheetName val="내역(2019년8월)"/>
      <sheetName val="식품체험관(시설유지보수)"/>
      <sheetName val="총괄표"/>
      <sheetName val="설계조건"/>
      <sheetName val="토목-물가"/>
      <sheetName val="2.건축"/>
      <sheetName val="직접비"/>
      <sheetName val="단위단가"/>
      <sheetName val="프랜트면허"/>
      <sheetName val="본실행경비"/>
      <sheetName val="안양동교 1안"/>
      <sheetName val="매립"/>
      <sheetName val="인사자료총집계"/>
      <sheetName val="돈암사업"/>
      <sheetName val="공사기본내용입력"/>
      <sheetName val="파이프류"/>
      <sheetName val="난간벽단위"/>
      <sheetName val="추가예산"/>
      <sheetName val="토공사"/>
      <sheetName val=""/>
      <sheetName val="실행내역서_"/>
      <sheetName val="5_단가대비표"/>
      <sheetName val="2_어플리케이션보정계수"/>
      <sheetName val="목차"/>
      <sheetName val="CJE"/>
      <sheetName val="전체"/>
      <sheetName val="A-4"/>
      <sheetName val="TYPE1"/>
      <sheetName val="변경내역"/>
      <sheetName val="날개벽수량표"/>
      <sheetName val="원형1호맨홀토공수량"/>
      <sheetName val="연결관조서 (토사)"/>
      <sheetName val="연결관수량 (2)"/>
      <sheetName val="연약지반 구분"/>
      <sheetName val="구조물터파기수량집계"/>
      <sheetName val="측구터파기공수량집계"/>
      <sheetName val="빙장비사양"/>
      <sheetName val="배수공 시멘트 및 골재량 산출"/>
      <sheetName val="토공(우물통,기타) "/>
      <sheetName val="공사비산출"/>
      <sheetName val="Cover"/>
      <sheetName val="설계내역서"/>
      <sheetName val="주안3차A-A"/>
      <sheetName val="PLT8500"/>
      <sheetName val="기계공사"/>
      <sheetName val="단중표"/>
      <sheetName val="4차공사내역"/>
      <sheetName val="선원교상-교대A(1)"/>
      <sheetName val="1호기2차(위탁)"/>
      <sheetName val="설계서"/>
      <sheetName val="간선"/>
      <sheetName val="(C)원내역"/>
      <sheetName val="원가"/>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ow r="1">
          <cell r="A1" t="str">
            <v>(2019년 7)월분 시간외 근무시간 명세표(근무실적표)</v>
          </cell>
        </row>
      </sheetData>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ow r="1">
          <cell r="A1" t="str">
            <v>(2019년 7)월분 시간외 근무시간 명세표(근무실적표)</v>
          </cell>
        </row>
      </sheetData>
      <sheetData sheetId="236">
        <row r="1">
          <cell r="A1" t="str">
            <v>(2019년 7)월분 시간외 근무시간 명세표(근무실적표)</v>
          </cell>
        </row>
      </sheetData>
      <sheetData sheetId="237">
        <row r="1">
          <cell r="A1" t="str">
            <v>(2019년 7)월분 시간외 근무시간 명세표(근무실적표)</v>
          </cell>
        </row>
      </sheetData>
      <sheetData sheetId="238">
        <row r="1">
          <cell r="A1" t="str">
            <v>(2019년 7)월분 시간외 근무시간 명세표(근무실적표)</v>
          </cell>
        </row>
      </sheetData>
      <sheetData sheetId="239">
        <row r="1">
          <cell r="A1" t="str">
            <v>(2019년 7)월분 시간외 근무시간 명세표(근무실적표)</v>
          </cell>
        </row>
      </sheetData>
      <sheetData sheetId="240">
        <row r="1">
          <cell r="A1" t="str">
            <v>(2019년 7)월분 시간외 근무시간 명세표(근무실적표)</v>
          </cell>
        </row>
      </sheetData>
      <sheetData sheetId="241">
        <row r="1">
          <cell r="A1" t="str">
            <v>(2019년 7)월분 시간외 근무시간 명세표(근무실적표)</v>
          </cell>
        </row>
      </sheetData>
      <sheetData sheetId="242"/>
      <sheetData sheetId="243"/>
      <sheetData sheetId="244">
        <row r="1">
          <cell r="A1" t="str">
            <v>(2019년 7)월분 시간외 근무시간 명세표(근무실적표)</v>
          </cell>
        </row>
      </sheetData>
      <sheetData sheetId="245">
        <row r="1">
          <cell r="A1" t="str">
            <v>(2019년 7)월분 시간외 근무시간 명세표(근무실적표)</v>
          </cell>
        </row>
      </sheetData>
      <sheetData sheetId="246">
        <row r="1">
          <cell r="A1" t="str">
            <v>(2019년 7)월분 시간외 근무시간 명세표(근무실적표)</v>
          </cell>
        </row>
      </sheetData>
      <sheetData sheetId="247">
        <row r="1">
          <cell r="A1" t="str">
            <v>(2019년 7)월분 시간외 근무시간 명세표(근무실적표)</v>
          </cell>
        </row>
      </sheetData>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ow r="1">
          <cell r="A1" t="str">
            <v>(2019년 7)월분 시간외 근무시간 명세표(근무실적표)</v>
          </cell>
        </row>
      </sheetData>
      <sheetData sheetId="260">
        <row r="1">
          <cell r="A1" t="str">
            <v>(2019년 7)월분 시간외 근무시간 명세표(근무실적표)</v>
          </cell>
        </row>
      </sheetData>
      <sheetData sheetId="261" refreshError="1"/>
      <sheetData sheetId="262" refreshError="1"/>
      <sheetData sheetId="263" refreshError="1"/>
      <sheetData sheetId="264" refreshError="1"/>
      <sheetData sheetId="265">
        <row r="1">
          <cell r="A1" t="str">
            <v>(2019년 7)월분 시간외 근무시간 명세표(근무실적표)</v>
          </cell>
        </row>
      </sheetData>
      <sheetData sheetId="266">
        <row r="1">
          <cell r="A1" t="str">
            <v>(2019년 7)월분 시간외 근무시간 명세표(근무실적표)</v>
          </cell>
        </row>
      </sheetData>
      <sheetData sheetId="267" refreshError="1"/>
      <sheetData sheetId="268" refreshError="1"/>
      <sheetData sheetId="269" refreshError="1"/>
      <sheetData sheetId="270" refreshError="1"/>
      <sheetData sheetId="271">
        <row r="1">
          <cell r="A1" t="str">
            <v>(2019년 7)월분 시간외 근무시간 명세표(근무실적표)</v>
          </cell>
        </row>
      </sheetData>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원남울진낙찰내역(99.4.13 부산청)"/>
      <sheetName val="산출내역서집계표"/>
      <sheetName val="WORK"/>
      <sheetName val="원가"/>
      <sheetName val="DATE"/>
      <sheetName val="원가서"/>
      <sheetName val="DANGA"/>
      <sheetName val="원본(갑지)"/>
      <sheetName val="공통가설"/>
      <sheetName val="도급"/>
      <sheetName val="손익분석"/>
      <sheetName val="전기공사"/>
      <sheetName val="Total"/>
      <sheetName val="SOS_PLC &amp; Panel"/>
      <sheetName val="공사"/>
      <sheetName val="공사비집계"/>
      <sheetName val="Sheet3"/>
      <sheetName val="장비단가"/>
      <sheetName val="환율change"/>
      <sheetName val="옥외외등집계표"/>
      <sheetName val="참조자료"/>
      <sheetName val="신고조서"/>
      <sheetName val="I一般比"/>
      <sheetName val="Sheet6"/>
      <sheetName val="wall"/>
      <sheetName val="A01"/>
      <sheetName val="A11"/>
      <sheetName val="A16"/>
      <sheetName val="A02"/>
      <sheetName val="A03"/>
      <sheetName val="A04"/>
      <sheetName val="A05"/>
      <sheetName val="A06"/>
      <sheetName val="A07"/>
      <sheetName val="A08a"/>
      <sheetName val="A08b"/>
      <sheetName val="#REF"/>
      <sheetName val="내역서"/>
      <sheetName val="S0"/>
      <sheetName val="신천3호용수로"/>
      <sheetName val="여과지동"/>
      <sheetName val="기초자료"/>
      <sheetName val="포장(수량)-관로부"/>
      <sheetName val="준검 내역서"/>
      <sheetName val="시화점실행"/>
      <sheetName val="개요"/>
      <sheetName val="sh1"/>
      <sheetName val="선급금신청서"/>
      <sheetName val="갑지(추정)"/>
      <sheetName val="98지급계획"/>
      <sheetName val="조직"/>
      <sheetName val="APT"/>
      <sheetName val="기본사항"/>
      <sheetName val="노임이"/>
      <sheetName val="CAUDIT"/>
      <sheetName val="세부추진"/>
      <sheetName val="상용보강"/>
      <sheetName val="대림경상68억"/>
      <sheetName val="조명시설"/>
      <sheetName val="원하대비"/>
      <sheetName val="골조시행"/>
      <sheetName val="단가표"/>
      <sheetName val="마산월령동골조물량변경"/>
      <sheetName val="부대공Ⅱ"/>
      <sheetName val="_갑지"/>
      <sheetName val="금융비용"/>
      <sheetName val="현장별"/>
      <sheetName val="Sheet1"/>
      <sheetName val="공사비증감"/>
      <sheetName val="프랜트면허"/>
      <sheetName val="토목주소"/>
      <sheetName val="Sheet4"/>
      <sheetName val="견적정보"/>
      <sheetName val=" 갑지"/>
      <sheetName val="98NS-N"/>
      <sheetName val="낙찰표"/>
      <sheetName val="설계내역서"/>
      <sheetName val="ABUT수량-A1"/>
      <sheetName val="목차"/>
      <sheetName val="지급자재"/>
      <sheetName val="전 기"/>
      <sheetName val="표지"/>
      <sheetName val="영업소실적"/>
      <sheetName val="옥외배관기본공량"/>
      <sheetName val="관급자재"/>
      <sheetName val="정렬"/>
      <sheetName val="교각1"/>
      <sheetName val="1.수인터널"/>
      <sheetName val="퍼스트"/>
      <sheetName val="인건비"/>
      <sheetName val="A-4"/>
      <sheetName val="3F"/>
      <sheetName val="9GNG운반"/>
      <sheetName val="부문손익"/>
      <sheetName val="HERO01"/>
      <sheetName val="원남울진낙찰내역(99_4_13_부산청)"/>
      <sheetName val="준검_내역서"/>
      <sheetName val="SOS_PLC_&amp;_Panel"/>
      <sheetName val="부하계산서"/>
      <sheetName val="기안"/>
      <sheetName val="제4절-1"/>
      <sheetName val="갑지"/>
      <sheetName val="노무비"/>
      <sheetName val="소비자가"/>
      <sheetName val="추가예산"/>
      <sheetName val="6호기"/>
      <sheetName val="월별수입"/>
      <sheetName val="data"/>
      <sheetName val="문학간접"/>
      <sheetName val="2.건축"/>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 val="일위산출"/>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 val="인원"/>
      <sheetName val="맨홀수량산출"/>
      <sheetName val="인트라넷시스템근거"/>
      <sheetName val="단가산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 val="합계"/>
      <sheetName val="전체"/>
      <sheetName val="FACTOR"/>
      <sheetName val="이월"/>
      <sheetName val="표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BID"/>
      <sheetName val="산출내역서"/>
      <sheetName val="준검 내역서"/>
      <sheetName val="단가"/>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 val="산출0"/>
      <sheetName val="다중모드"/>
      <sheetName val="상행-교대(A1-A2)"/>
      <sheetName val="미드수량"/>
      <sheetName val="배관물량집계(기본)"/>
      <sheetName val="옥외"/>
      <sheetName val="1차설계Ꮗԯ_x0000_"/>
      <sheetName val="1차설계逷≙_xdc00_≙"/>
      <sheetName val="-15.0"/>
      <sheetName val="토지산출내역"/>
      <sheetName val="암거"/>
      <sheetName val="공정표_1"/>
      <sheetName val="장비당단가_(1)1"/>
      <sheetName val="Sheet2_(2)1"/>
      <sheetName val="별표_1"/>
      <sheetName val="2_건축1"/>
      <sheetName val="수_량_명_세_서_-_11"/>
      <sheetName val="사  업  비  수  지  예  산  서"/>
      <sheetName val="시가지우회도로공내역서"/>
      <sheetName val="사다리"/>
      <sheetName val="중기일위대밀"/>
      <sheetName val="현금흐름표"/>
      <sheetName val="07제품별수익성"/>
      <sheetName val="총체보활공정표"/>
      <sheetName val="상세도"/>
      <sheetName val="지구단위계획"/>
      <sheetName val="hvac(제어동)"/>
      <sheetName val="투자예산"/>
      <sheetName val="O＆P"/>
      <sheetName val="단가(기자재)"/>
      <sheetName val="내역(최종본浳き_x0000__x0000_"/>
      <sheetName val="내역(최종본浳⿢_x0000__x0000_"/>
      <sheetName val="내역(최종본浳ぁ_x0000__x0000_"/>
      <sheetName val="inputdata"/>
      <sheetName val="정산내역"/>
      <sheetName val="기본자료(실행)"/>
      <sheetName val="제품현황"/>
      <sheetName val="05 유류비자금청구(완)"/>
      <sheetName val="설원"/>
      <sheetName val="일반전기"/>
      <sheetName val="여흥"/>
      <sheetName val="점ᥰ@띘"/>
      <sheetName val="점ᤠ@띘"/>
      <sheetName val="점៰2띘"/>
      <sheetName val="PAD TR보호대기초"/>
      <sheetName val="산출"/>
      <sheetName val="예산조서(전송)"/>
      <sheetName val="8월차잔"/>
      <sheetName val="시설이용권명세서"/>
      <sheetName val="도수로수량산출"/>
      <sheetName val="RD제품개발투자비(매가)"/>
      <sheetName val="단가16(노임)"/>
      <sheetName val="평야부"/>
      <sheetName val="데리네鶈㇨ᓣ"/>
      <sheetName val="인건蠉"/>
      <sheetName val="SPEC"/>
      <sheetName val="10.경제성분석"/>
      <sheetName val="SCH"/>
      <sheetName val="산근(1)"/>
      <sheetName val="장척총괄"/>
      <sheetName val="참고"/>
      <sheetName val="4월예정공정표"/>
      <sheetName val="가격"/>
      <sheetName val="2.1"/>
      <sheetName val="청 구"/>
      <sheetName val="철거폐쇄현황"/>
      <sheetName val="암거(2)"/>
      <sheetName val="단지배치도"/>
      <sheetName val="입찰유의사항"/>
      <sheetName val="하도급이행사항"/>
      <sheetName val="공내역 및 견적조건"/>
      <sheetName val="특수조건"/>
      <sheetName val="참석확인"/>
      <sheetName val="검토현황"/>
      <sheetName val="증감내역"/>
      <sheetName val="교각별철근수량집계표"/>
      <sheetName val="출력X"/>
      <sheetName val="6동"/>
      <sheetName val="포장공사"/>
      <sheetName val="통합"/>
      <sheetName val="기계 도급내역서"/>
      <sheetName val="철탑공사"/>
      <sheetName val="경성자금"/>
      <sheetName val="수전기기DATA"/>
      <sheetName val="ETC"/>
      <sheetName val="일위대가1"/>
      <sheetName val="7.전산해석결과"/>
      <sheetName val="4.하중"/>
      <sheetName val="T기성9605"/>
      <sheetName val="비교표"/>
      <sheetName val="미장"/>
      <sheetName val="PĴ"/>
      <sheetName val="Pꮸ"/>
      <sheetName val="P估"/>
      <sheetName val="quotation"/>
      <sheetName val="기성금내역서"/>
      <sheetName val="MIJIBI"/>
      <sheetName val="내역서(총)"/>
      <sheetName val=" ｹ-ﾌﾞﾙ"/>
      <sheetName val="01AC"/>
      <sheetName val="문학간접"/>
      <sheetName val="품목"/>
      <sheetName val="전기2005"/>
      <sheetName val="경비공통"/>
      <sheetName val="전체공사"/>
      <sheetName val="내역(가지)"/>
      <sheetName val="신평리 권리자명부"/>
      <sheetName val="수완하도"/>
      <sheetName val="김포내역"/>
      <sheetName val="2004노형교"/>
      <sheetName val="Macro3"/>
      <sheetName val="용수간선"/>
      <sheetName val="평균높이산출근거"/>
      <sheetName val="횡배수관위치조서"/>
      <sheetName val="ESC(K치)"/>
      <sheetName val="도급내역서"/>
      <sheetName val="관리비비계상"/>
      <sheetName val="콘센트신설"/>
      <sheetName val="97 사업추정(WEKI)"/>
      <sheetName val="품종코드"/>
      <sheetName val="CAPVC"/>
      <sheetName val="기초단가일람표"/>
      <sheetName val="태안9)3-2)원내역"/>
      <sheetName val="맨홀"/>
      <sheetName val="JJ"/>
      <sheetName val="인적사항"/>
      <sheetName val="납부서"/>
      <sheetName val="견적颙⿬_x0005_"/>
      <sheetName val="견적颙⿶_x0005_"/>
      <sheetName val="견적_x0005__x0000_"/>
      <sheetName val="견적叐E吜"/>
      <sheetName val="견적颙』_x0005_"/>
      <sheetName val="EACT10"/>
      <sheetName val="차선"/>
      <sheetName val="차조서"/>
      <sheetName val="L형옹벽(key)"/>
      <sheetName val="자재비"/>
      <sheetName val="기초공"/>
      <sheetName val="흄관기鬀"/>
      <sheetName val="토  공"/>
      <sheetName val="신규단가산출"/>
      <sheetName val="날개벽(좌,우=45도,75도)"/>
      <sheetName val="죽원1교"/>
      <sheetName val="참조자료"/>
      <sheetName val="일반수량집계표"/>
      <sheetName val="대동교-단면(무장)"/>
      <sheetName val="라멘수량(무장)"/>
      <sheetName val="대동교-단면(아산)"/>
      <sheetName val="토공집계표"/>
      <sheetName val="토공시점"/>
      <sheetName val="토공종점"/>
      <sheetName val="급여병적자료"/>
      <sheetName val="기성"/>
      <sheetName val="Macro4"/>
      <sheetName val="직재"/>
      <sheetName val="경율산정.XLS"/>
      <sheetName val="GC산출"/>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공사개요-C"/>
      <sheetName val="Cable임피던스"/>
      <sheetName val="예산"/>
      <sheetName val="grid (1)"/>
      <sheetName val="산출내력"/>
      <sheetName val="전도금청구서"/>
      <sheetName val="2월"/>
      <sheetName val="계림(함평)"/>
      <sheetName val="계림(장성)"/>
      <sheetName val="일위목록-기"/>
      <sheetName val="외주정비"/>
      <sheetName val="표지_(3)3"/>
      <sheetName val="표지_(2)3"/>
      <sheetName val="교각집계_(2)3"/>
      <sheetName val="교각토공_(2)3"/>
      <sheetName val="교각철근_(2)3"/>
      <sheetName val="외주대비_-석축3"/>
      <sheetName val="외주대비-구조물_(2)3"/>
      <sheetName val="견적표지_(3)3"/>
      <sheetName val="_HIT-&gt;HMC_견적(3900)3"/>
      <sheetName val="일__위__대__가__목__록3"/>
      <sheetName val="HRSG_SMALL072203"/>
      <sheetName val="교각토공__2_3"/>
      <sheetName val="6__안전관리비4"/>
      <sheetName val="조건표_(2)2"/>
      <sheetName val="3_공통공사대비3"/>
      <sheetName val="하도내역_(철콘)2"/>
      <sheetName val="노무비_근거2"/>
      <sheetName val="97년_추정3"/>
      <sheetName val="2차전체변경예정_(2)2"/>
      <sheetName val="임율_Data2"/>
      <sheetName val="1_설계기준2"/>
      <sheetName val="토공유동표(전체_당초)2"/>
      <sheetName val="목차_2"/>
      <sheetName val="7__현장관리비_2"/>
      <sheetName val="4_일위대가집계1"/>
      <sheetName val="노무비_1"/>
      <sheetName val="단면_(2)2"/>
      <sheetName val="8_PILE__(돌출)2"/>
      <sheetName val="구조______1"/>
      <sheetName val="b_balju_(2)2"/>
      <sheetName val="8_현장관리비2"/>
      <sheetName val="7_안전관리비2"/>
      <sheetName val="Customer_Databas1"/>
      <sheetName val="5__현장관리비(new)_1"/>
      <sheetName val="내역서_제출1"/>
      <sheetName val="간_지11"/>
      <sheetName val="화재_탐지_설비1"/>
      <sheetName val="5__현장관리비_new__1"/>
      <sheetName val="방배동내역_(총괄)1"/>
      <sheetName val="Temporary_Mooring1"/>
      <sheetName val="A_LINE1"/>
      <sheetName val="중기조종사_단위단가2"/>
      <sheetName val="7_PILE__(돌출)1"/>
      <sheetName val="2_2_오피스텔(12~32F)1"/>
      <sheetName val="4_LINE1"/>
      <sheetName val="7_th1"/>
      <sheetName val="_갑지1"/>
      <sheetName val="집_계_표1"/>
      <sheetName val="총_원가계산1"/>
      <sheetName val="6__안전관리비5"/>
      <sheetName val="자__재1"/>
      <sheetName val="할증_1"/>
      <sheetName val="개인별_순위표1"/>
      <sheetName val="CM_11"/>
      <sheetName val="기술부_VENDOR_LIST1"/>
      <sheetName val="단계별내역_(2)1"/>
      <sheetName val="일위대가_집계표1"/>
      <sheetName val="9_1지하2층하부보1"/>
      <sheetName val="4_일위대가1"/>
      <sheetName val="2_2_띠장의_설계1"/>
      <sheetName val="제출내역_(2)1"/>
      <sheetName val="4_2_1_마루높이_검토"/>
      <sheetName val="BOX_본체"/>
      <sheetName val="3련_BOX"/>
      <sheetName val="STEEL_BOX_단면설계(SEC_8)"/>
      <sheetName val="명일작업계획_(3)"/>
      <sheetName val="내역서_(3)1"/>
      <sheetName val="산출양식_(2)1"/>
      <sheetName val="전체산출내역서갑(변경)_1"/>
      <sheetName val="A_터파기공1"/>
      <sheetName val="B_측·집1"/>
      <sheetName val="배(자·집)_(2)1"/>
      <sheetName val="2_01측·터·집1"/>
      <sheetName val="땅깍·수_(1-1)1"/>
      <sheetName val="0-52_1"/>
      <sheetName val="콘·다_(2)1"/>
      <sheetName val="기·집_(2)1"/>
      <sheetName val="콘·다_(3)1"/>
      <sheetName val="병원내역집계표_(2)1"/>
      <sheetName val="실행총괄_1"/>
      <sheetName val="[IL-3_XLSY갑지1"/>
      <sheetName val="4_일위대가목차1"/>
      <sheetName val="내역_ver1_01"/>
      <sheetName val="2000,9월_일위1"/>
      <sheetName val="1_노무비명세서(해동)1"/>
      <sheetName val="1_노무비명세서(토목)1"/>
      <sheetName val="2_노무비명세서(해동)1"/>
      <sheetName val="2_노무비명세서(수직보호망)1"/>
      <sheetName val="2_노무비명세서(난간대)1"/>
      <sheetName val="2_사진대지1"/>
      <sheetName val="3_사진대지1"/>
      <sheetName val="단가_"/>
      <sheetName val="6_이토처리시간"/>
      <sheetName val="울진항공등화_내역서"/>
      <sheetName val="일_위_대_가_표"/>
      <sheetName val="2_1외주"/>
      <sheetName val="2_3노무"/>
      <sheetName val="2_4자재"/>
      <sheetName val="2_2장비"/>
      <sheetName val="2_5경비"/>
      <sheetName val="2_6수목대"/>
      <sheetName val="MP_MOB"/>
      <sheetName val="변압기_및_발전기_용량"/>
      <sheetName val="조도계산서_(도서)"/>
      <sheetName val="빌딩_안내"/>
      <sheetName val="CABLE_(2)"/>
      <sheetName val="G_R300경비"/>
      <sheetName val="단가대비표_(3)"/>
      <sheetName val="기성내역서(을)_(2)"/>
      <sheetName val="1단계_(2)"/>
      <sheetName val="2_1__노무비_평균단가산출"/>
      <sheetName val="3_공사비(07년노임단가)"/>
      <sheetName val="3_공사비(단가조사표)"/>
      <sheetName val="3_공사비(물량산출표)"/>
      <sheetName val="3_공사비(일위대가표목록)"/>
      <sheetName val="3_공사비(일위대가표)"/>
      <sheetName val="TRE_TABLE"/>
      <sheetName val="Requirement(Work_Crew)"/>
      <sheetName val="진입도로B_(2)"/>
      <sheetName val="수목데이타_"/>
      <sheetName val="2_냉난방설비공사"/>
      <sheetName val="7_자동제어공사"/>
      <sheetName val="중강당_내역"/>
      <sheetName val="기초자료입력및_K치_확인"/>
      <sheetName val="실행내역_"/>
      <sheetName val="자재_단가_비교표(견적)"/>
      <sheetName val="자재_단가_비교표"/>
      <sheetName val="Bid_Summary"/>
      <sheetName val="이동시_예상비용"/>
      <sheetName val="Seg_1DE비용"/>
      <sheetName val="Transit_비용_감가상각미포함"/>
      <sheetName val="세골재__T2_변경_현황"/>
      <sheetName val="내역서_(2)"/>
      <sheetName val="전화공사_공량_및_집계표"/>
      <sheetName val="참조_(2)"/>
      <sheetName val="6__직접경비"/>
      <sheetName val="대가_(보완)"/>
      <sheetName val="3_자재비(총괄)"/>
      <sheetName val="제조_경영"/>
      <sheetName val="4_전기"/>
      <sheetName val="노_무_비"/>
      <sheetName val="미납품_현황"/>
      <sheetName val="신설개소별_총집계표(동해-배전)"/>
      <sheetName val="전_체"/>
      <sheetName val="내역서_"/>
      <sheetName val="TABLE_DB"/>
      <sheetName val="쌍용_data_base"/>
      <sheetName val="영흥TL(UP,DOWN)_"/>
      <sheetName val="전체내역_(2)"/>
      <sheetName val="Hyundai_Unit_cost_xls"/>
      <sheetName val="용선_C_L"/>
      <sheetName val="샌딩_에폭시_도장"/>
      <sheetName val="1-1_현장정리"/>
      <sheetName val="1-2_토공"/>
      <sheetName val="1-3_WMM,GSB"/>
      <sheetName val="1-4_BITUMINOUS_COURSE"/>
      <sheetName val="1-5_BOX_CULVERTS"/>
      <sheetName val="1-6_BRIDGE"/>
      <sheetName val="1-7_DRAINAGE"/>
      <sheetName val="1-8_TRAFFIC"/>
      <sheetName val="1-9_MISCELLANEOUS"/>
      <sheetName val="1-10_ELECTRICAL"/>
      <sheetName val="1-12_도급외항목"/>
      <sheetName val="일위대가_(PM)"/>
      <sheetName val="전문품의"/>
      <sheetName val="특기시방서"/>
      <sheetName val="Sheet17"/>
      <sheetName val="인부노임"/>
      <sheetName val="Xunit_(단위환산)"/>
      <sheetName val="모선자재_집계표"/>
      <sheetName val="재료의_할증"/>
      <sheetName val="흙막이B_(오산운암)"/>
      <sheetName val="타이로드_흙막이"/>
      <sheetName val="타이로드_흙막이(근입장2_5M)"/>
      <sheetName val="타이로드(근입장2_5M)"/>
      <sheetName val="pile_항타"/>
      <sheetName val="pile_항타(디젤)"/>
      <sheetName val="pile_항타_A"/>
      <sheetName val="pile_항타_B"/>
      <sheetName val="pile_항타_C"/>
      <sheetName val="pile_인발"/>
      <sheetName val="pile_인발_A"/>
      <sheetName val="pile_인발_B"/>
      <sheetName val="pile_인발_C"/>
      <sheetName val="20TON_TRAILER"/>
      <sheetName val="토류판_(2)"/>
      <sheetName val="SHEET_PILE단가"/>
      <sheetName val="단가_및_재료비"/>
      <sheetName val="D1_2_COF모듈자재_입출재고_(B급)"/>
      <sheetName val="상하수대비내역(공내역)"/>
      <sheetName val="125x125"/>
      <sheetName val="tra-vat-lieu"/>
      <sheetName val="4_경비_5_영업외수지1"/>
      <sheetName val="_견적서1"/>
      <sheetName val="광통신_견적내역서11"/>
      <sheetName val="unit_41"/>
      <sheetName val="프라임_강변역(4,236)1"/>
      <sheetName val="내___역1"/>
      <sheetName val="2000년_공정표1"/>
      <sheetName val="5_2코핑1"/>
      <sheetName val="배수공_시멘트_및_골재량_산출1"/>
      <sheetName val="P_M_별1"/>
      <sheetName val="수량산출서_갑지1"/>
      <sheetName val="DATA_입력부1"/>
      <sheetName val="중기쥰종사_단위단가"/>
      <sheetName val="PTVT_(MAU)"/>
      <sheetName val="1차_내역서"/>
      <sheetName val="원내역서_그대로"/>
      <sheetName val="남양시작동자105노65기1_3화1_2"/>
      <sheetName val="관음목장(제출용)자105인97_5"/>
      <sheetName val="969910(_R)"/>
      <sheetName val="1062-X방향_"/>
      <sheetName val="PROJECT_BRIEF"/>
      <sheetName val="①idea_pipeline"/>
      <sheetName val="IMP_통일양식"/>
      <sheetName val="LYS_통일양식"/>
      <sheetName val="유통기한_프로그램"/>
      <sheetName val="TOSHIBA-Structure"/>
      <sheetName val="NOTE"/>
      <sheetName val="Div26 - Elect"/>
      <sheetName val="SITE-E"/>
      <sheetName val="Prelims"/>
      <sheetName val="Rate"/>
      <sheetName val="제수"/>
      <sheetName val="공기"/>
      <sheetName val="함열량 db"/>
      <sheetName val="고객사 관리 코드"/>
      <sheetName val="chiettinh"/>
      <sheetName val="5호광장_(만점)1"/>
      <sheetName val="인천국제_(만점)_(2)1"/>
      <sheetName val="108_수선비"/>
      <sheetName val="전선_및_전선관"/>
      <sheetName val="VENDOR_LIST"/>
      <sheetName val="경비_(1)"/>
      <sheetName val="2F_회의실견적(5_14_일대)"/>
      <sheetName val="설계기준_및_하중계산"/>
      <sheetName val="Sight_n_M_H"/>
      <sheetName val="매출요약(월별)_-년간"/>
      <sheetName val="Piping_Design_Data"/>
      <sheetName val="4_&amp;_10-inch,_CO2_Combo_&amp;_Sweep"/>
      <sheetName val="1_䷨수장"/>
      <sheetName val="4_뀴진설Ⳅ"/>
      <sheetName val="전䰨선로_물량표"/>
      <sheetName val="㶀대입찰_내역서"/>
      <sheetName val="총괄집계_"/>
      <sheetName val="고객사_관리_코드"/>
      <sheetName val="한성교회_신축공사(050713)_CheckList"/>
      <sheetName val="Parem"/>
      <sheetName val="THVT"/>
      <sheetName val="cong thuc tinh chi tiet"/>
      <sheetName val="00000000"/>
      <sheetName val="Quantity"/>
      <sheetName val="1공구_건정토건_토공4"/>
      <sheetName val="1공구_건정토건_철콘4"/>
      <sheetName val="도급표지_4"/>
      <sheetName val="도급표지__(4)4"/>
      <sheetName val="부대표지_(4)4"/>
      <sheetName val="도급표지__(3)4"/>
      <sheetName val="부대표지_(3)4"/>
      <sheetName val="도급표지__(2)4"/>
      <sheetName val="부대표지_(2)4"/>
      <sheetName val="토__목4"/>
      <sheetName val="조__경4"/>
      <sheetName val="전_기4"/>
      <sheetName val="건__축4"/>
      <sheetName val="보도내역_(3)4"/>
      <sheetName val="준검_내역서4"/>
      <sheetName val="내역(최종본4_5)4"/>
      <sheetName val="1_수인터널4"/>
      <sheetName val="설_계4"/>
      <sheetName val="입출재고현황_(2)3"/>
      <sheetName val="6PILE__(돌출)4"/>
      <sheetName val="2_대외공문4"/>
      <sheetName val="AS포장복구_4"/>
      <sheetName val="0_0ControlSheet4"/>
      <sheetName val="0_1keyAssumption4"/>
      <sheetName val="4_내진설계3"/>
      <sheetName val="Sheet1_(2)3"/>
      <sheetName val="1_취수장3"/>
      <sheetName val="BSD_(2)3"/>
      <sheetName val="실행내역서_3"/>
      <sheetName val="96보완계획7_123"/>
      <sheetName val="전차선로_물량표3"/>
      <sheetName val="부대입찰_내역서3"/>
      <sheetName val="1__설계조건_2_단면가정_3__하중계산3"/>
      <sheetName val="DATA_입력란3"/>
      <sheetName val="3BL공동구_수량3"/>
      <sheetName val="제잡비_xls3"/>
      <sheetName val="인건비_3"/>
      <sheetName val="_총괄표3"/>
      <sheetName val="2_고용보험료산출근거3"/>
      <sheetName val="토공(우물통,기타)_3"/>
      <sheetName val="현장관리비_산출내역3"/>
      <sheetName val="현장별계약현황('98_10_31)3"/>
      <sheetName val="Eq__Mobilization3"/>
      <sheetName val="원가계산_(2)3"/>
      <sheetName val="1_설계조건3"/>
      <sheetName val="노원열병합__건축공사기성내역서3"/>
      <sheetName val="플랜트_설치3"/>
      <sheetName val="콤보박스와_리스트박스의_연결3"/>
      <sheetName val="설내역서_2"/>
      <sheetName val="CIP_공사2"/>
      <sheetName val="2_교량(신설)1"/>
      <sheetName val="EQUIP_LIST1"/>
      <sheetName val="2000_051"/>
      <sheetName val="1_3_1절점좌표1"/>
      <sheetName val="1_1설계기준1"/>
      <sheetName val="1_본부별1"/>
      <sheetName val="기초입력_DATA1"/>
      <sheetName val="재활용_악취_먼지DUCT산출1"/>
      <sheetName val="5_정산서1"/>
      <sheetName val="4_장비손료1"/>
      <sheetName val="단양_00_아파트-세부내역1"/>
      <sheetName val="업무처리전"/>
      <sheetName val="Bảng mã VT"/>
      <sheetName val="장비당단가_(1)2"/>
      <sheetName val="Sheet2_(2)2"/>
      <sheetName val="수_량_명_세_서_-_12"/>
      <sheetName val="별표_2"/>
      <sheetName val="2_건축2"/>
      <sheetName val="공정표_2"/>
      <sheetName val="kimre_scrubber"/>
      <sheetName val="strut_type"/>
      <sheetName val="FRP_PIPING_일위대가"/>
      <sheetName val="48"/>
      <sheetName val="Khoi luong"/>
      <sheetName val="LEGEND"/>
      <sheetName val="DonGia chetao"/>
      <sheetName val="DonGia VatTuLK"/>
      <sheetName val="표지_(3)4"/>
      <sheetName val="표지_(2)4"/>
      <sheetName val="교각집계_(2)4"/>
      <sheetName val="교각토공_(2)4"/>
      <sheetName val="교각철근_(2)4"/>
      <sheetName val="외주대비_-석축4"/>
      <sheetName val="외주대비-구조물_(2)4"/>
      <sheetName val="견적표지_(3)4"/>
      <sheetName val="_HIT-&gt;HMC_견적(3900)4"/>
      <sheetName val="일__위__대__가__목__록4"/>
      <sheetName val="1공구_건정토건_토공5"/>
      <sheetName val="1공구_건정토건_철콘5"/>
      <sheetName val="도급표지_5"/>
      <sheetName val="도급표지__(4)5"/>
      <sheetName val="부대표지_(4)5"/>
      <sheetName val="도급표지__(3)5"/>
      <sheetName val="부대표지_(3)5"/>
      <sheetName val="도급표지__(2)5"/>
      <sheetName val="부대표지_(2)5"/>
      <sheetName val="토__목5"/>
      <sheetName val="조__경5"/>
      <sheetName val="전_기5"/>
      <sheetName val="건__축5"/>
      <sheetName val="보도내역_(3)5"/>
      <sheetName val="준검_내역서5"/>
      <sheetName val="내역(최종본4_5)5"/>
      <sheetName val="1_수인터널5"/>
      <sheetName val="설_계5"/>
      <sheetName val="입출재고현황_(2)4"/>
      <sheetName val="6PILE__(돌출)5"/>
      <sheetName val="2_대외공문5"/>
      <sheetName val="AS포장복구_5"/>
      <sheetName val="6__안전관리비6"/>
      <sheetName val="HRSG_SMALL072204"/>
      <sheetName val="교각토공__2_4"/>
      <sheetName val="3_공통공사대비4"/>
      <sheetName val="97년_추정4"/>
      <sheetName val="8_현장관리비3"/>
      <sheetName val="7_안전관리비3"/>
      <sheetName val="하도내역_(철콘)3"/>
      <sheetName val="조건표_(2)3"/>
      <sheetName val="목차_3"/>
      <sheetName val="7__현장관리비_3"/>
      <sheetName val="노무비_근거3"/>
      <sheetName val="임율_Data3"/>
      <sheetName val="1_설계기준3"/>
      <sheetName val="BSD_(2)4"/>
      <sheetName val="2차전체변경예정_(2)3"/>
      <sheetName val="단면_(2)3"/>
      <sheetName val="1_취수장4"/>
      <sheetName val="8_PILE__(돌출)3"/>
      <sheetName val="토공유동표(전체_당초)3"/>
      <sheetName val="1__설계조건_2_단면가정_3__하중계산4"/>
      <sheetName val="DATA_입력란4"/>
      <sheetName val="구조______2"/>
      <sheetName val="현장관리비_산출내역4"/>
      <sheetName val="b_balju_(2)3"/>
      <sheetName val="노무비_2"/>
      <sheetName val="화재_탐지_설비2"/>
      <sheetName val="Customer_Databas2"/>
      <sheetName val="실행내역서_4"/>
      <sheetName val="4_LINE2"/>
      <sheetName val="7_th2"/>
      <sheetName val="_갑지2"/>
      <sheetName val="0_0ControlSheet5"/>
      <sheetName val="0_1keyAssumption5"/>
      <sheetName val="4_내진설계4"/>
      <sheetName val="Sheet1_(2)4"/>
      <sheetName val="4_경비_5_영업외수지2"/>
      <sheetName val="_견적서2"/>
      <sheetName val="4_일위대가집계2"/>
      <sheetName val="1_설계조건4"/>
      <sheetName val="내역서_제출2"/>
      <sheetName val="A_LINE2"/>
      <sheetName val="장비당단가_(1)3"/>
      <sheetName val="Sheet2_(2)3"/>
      <sheetName val="96보완계획7_124"/>
      <sheetName val="전차선로_물량표4"/>
      <sheetName val="부대입찰_내역서4"/>
      <sheetName val="3BL공동구_수량4"/>
      <sheetName val="노원열병합__건축공사기성내역서4"/>
      <sheetName val="_총괄표4"/>
      <sheetName val="2_고용보험료산출근거4"/>
      <sheetName val="제잡비_xls4"/>
      <sheetName val="인건비_4"/>
      <sheetName val="콤보박스와_리스트박스의_연결4"/>
      <sheetName val="현장별계약현황('98_10_31)4"/>
      <sheetName val="토공(우물통,기타)_4"/>
      <sheetName val="플랜트_설치4"/>
      <sheetName val="원가계산_(2)4"/>
      <sheetName val="Eq__Mobilization4"/>
      <sheetName val="2000년_공정표2"/>
      <sheetName val="수_량_명_세_서_-_13"/>
      <sheetName val="광통신_견적내역서12"/>
      <sheetName val="할증_2"/>
      <sheetName val="unit_42"/>
      <sheetName val="별표_3"/>
      <sheetName val="2_건축3"/>
      <sheetName val="공정표_3"/>
      <sheetName val="설내역서_3"/>
      <sheetName val="프라임_강변역(4,236)2"/>
      <sheetName val="내___역2"/>
      <sheetName val="집_계_표2"/>
      <sheetName val="5_2코핑2"/>
      <sheetName val="배수공_시멘트_및_골재량_산출2"/>
      <sheetName val="7_PILE__(돌출)2"/>
      <sheetName val="P_M_별2"/>
      <sheetName val="CIP_공사3"/>
      <sheetName val="수량산출서_갑지2"/>
      <sheetName val="DATA_입력부2"/>
      <sheetName val="5__현장관리비(new)_2"/>
      <sheetName val="방배동내역_(총괄)2"/>
      <sheetName val="간_지12"/>
      <sheetName val="5__현장관리비_new__2"/>
      <sheetName val="Temporary_Mooring2"/>
      <sheetName val="중기조종사_단위단가3"/>
      <sheetName val="총_원가계산2"/>
      <sheetName val="일위대가_(PM)1"/>
      <sheetName val="2_교량(신설)2"/>
      <sheetName val="EQUIP_LIST2"/>
      <sheetName val="2_2_오피스텔(12~32F)2"/>
      <sheetName val="일위대가_집계표2"/>
      <sheetName val="중기쥰종사_단위단가1"/>
      <sheetName val="6__안전관리비7"/>
      <sheetName val="자__재2"/>
      <sheetName val="개인별_순위표2"/>
      <sheetName val="CM_12"/>
      <sheetName val="기술부_VENDOR_LIST2"/>
      <sheetName val="단계별내역_(2)2"/>
      <sheetName val="제출내역_(2)2"/>
      <sheetName val="2_2_띠장의_설계2"/>
      <sheetName val="1-1_현장정리1"/>
      <sheetName val="1-2_토공1"/>
      <sheetName val="1-3_WMM,GSB1"/>
      <sheetName val="1-4_BITUMINOUS_COURSE1"/>
      <sheetName val="1-5_BOX_CULVERTS1"/>
      <sheetName val="1-6_BRIDGE1"/>
      <sheetName val="1-7_DRAINAGE1"/>
      <sheetName val="1-8_TRAFFIC1"/>
      <sheetName val="1-9_MISCELLANEOUS1"/>
      <sheetName val="1-10_ELECTRICAL1"/>
      <sheetName val="1-12_도급외항목1"/>
      <sheetName val="9_1지하2층하부보2"/>
      <sheetName val="4_2_1_마루높이_검토1"/>
      <sheetName val="4_일위대가2"/>
      <sheetName val="BOX_본체1"/>
      <sheetName val="PTVT_(MAU)1"/>
      <sheetName val="STEEL_BOX_단면설계(SEC_8)1"/>
      <sheetName val="6_이토처리시간1"/>
      <sheetName val="울진항공등화_내역서1"/>
      <sheetName val="영흥TL(UP,DOWN)_1"/>
      <sheetName val="일_위_대_가_표1"/>
      <sheetName val="1차_내역서1"/>
      <sheetName val="2000_052"/>
      <sheetName val="원내역서_그대로1"/>
      <sheetName val="1_3_1절점좌표2"/>
      <sheetName val="1_1설계기준2"/>
      <sheetName val="1_본부별2"/>
      <sheetName val="기초입력_DATA2"/>
      <sheetName val="재활용_악취_먼지DUCT산출2"/>
      <sheetName val="남양시작동자105노65기1_3화1_21"/>
      <sheetName val="관음목장(제출용)자105인97_51"/>
      <sheetName val="전체내역_(2)1"/>
      <sheetName val="Hyundai_Unit_cost_xls1"/>
      <sheetName val="TABLE_DB1"/>
      <sheetName val="쌍용_data_base1"/>
      <sheetName val="969910(_R)1"/>
      <sheetName val="1062-X방향_1"/>
      <sheetName val="5_정산서2"/>
      <sheetName val="PROJECT_BRIEF1"/>
      <sheetName val="4_장비손료2"/>
      <sheetName val="①idea_pipeline1"/>
      <sheetName val="IMP_통일양식1"/>
      <sheetName val="LYS_통일양식1"/>
      <sheetName val="Xunit_(단위환산)1"/>
      <sheetName val="유통기한_프로그램1"/>
      <sheetName val="경비_(1)1"/>
      <sheetName val="2F_회의실견적(5_14_일대)1"/>
      <sheetName val="단양_00_아파트-세부내역2"/>
      <sheetName val="VENDOR_LIST1"/>
      <sheetName val="단가_1"/>
      <sheetName val="108_수선비1"/>
      <sheetName val="MP_MOB1"/>
      <sheetName val="명일작업계획_(3)1"/>
      <sheetName val="내역서_(3)2"/>
      <sheetName val="산출양식_(2)2"/>
      <sheetName val="전체산출내역서갑(변경)_2"/>
      <sheetName val="A_터파기공2"/>
      <sheetName val="B_측·집2"/>
      <sheetName val="배(자·집)_(2)2"/>
      <sheetName val="2_01측·터·집2"/>
      <sheetName val="땅깍·수_(1-1)2"/>
      <sheetName val="0-52_2"/>
      <sheetName val="콘·다_(2)2"/>
      <sheetName val="기·집_(2)2"/>
      <sheetName val="콘·다_(3)2"/>
      <sheetName val="병원내역집계표_(2)2"/>
      <sheetName val="실행총괄_2"/>
      <sheetName val="[IL-3_XLSY갑지2"/>
      <sheetName val="4_일위대가목차2"/>
      <sheetName val="내역_ver1_02"/>
      <sheetName val="2000,9월_일위2"/>
      <sheetName val="1_노무비명세서(해동)2"/>
      <sheetName val="1_노무비명세서(토목)2"/>
      <sheetName val="2_노무비명세서(해동)2"/>
      <sheetName val="2_노무비명세서(수직보호망)2"/>
      <sheetName val="2_노무비명세서(난간대)2"/>
      <sheetName val="2_사진대지2"/>
      <sheetName val="3_사진대지2"/>
      <sheetName val="변압기_및_발전기_용량1"/>
      <sheetName val="조도계산서_(도서)1"/>
      <sheetName val="빌딩_안내1"/>
      <sheetName val="CABLE_(2)1"/>
      <sheetName val="G_R300경비1"/>
      <sheetName val="단가대비표_(3)1"/>
      <sheetName val="기성내역서(을)_(2)1"/>
      <sheetName val="1단계_(2)1"/>
      <sheetName val="2_1__노무비_평균단가산출1"/>
      <sheetName val="3_공사비(07년노임단가)1"/>
      <sheetName val="3_공사비(단가조사표)1"/>
      <sheetName val="3_공사비(물량산출표)1"/>
      <sheetName val="3_공사비(일위대가표목록)1"/>
      <sheetName val="3_공사비(일위대가표)1"/>
      <sheetName val="TRE_TABLE1"/>
      <sheetName val="Requirement(Work_Crew)1"/>
      <sheetName val="진입도로B_(2)1"/>
      <sheetName val="수목데이타_1"/>
      <sheetName val="2_냉난방설비공사1"/>
      <sheetName val="7_자동제어공사1"/>
      <sheetName val="중강당_내역1"/>
      <sheetName val="기초자료입력및_K치_확인1"/>
      <sheetName val="실행내역_1"/>
      <sheetName val="자재_단가_비교표(견적)1"/>
      <sheetName val="자재_단가_비교표1"/>
      <sheetName val="Bid_Summary1"/>
      <sheetName val="이동시_예상비용1"/>
      <sheetName val="Seg_1DE비용1"/>
      <sheetName val="Transit_비용_감가상각미포함1"/>
      <sheetName val="세골재__T2_변경_현황1"/>
      <sheetName val="내역서_(2)1"/>
      <sheetName val="전화공사_공량_및_집계표1"/>
      <sheetName val="참조_(2)1"/>
      <sheetName val="6__직접경비1"/>
      <sheetName val="대가_(보완)1"/>
      <sheetName val="3_자재비(총괄)1"/>
      <sheetName val="5호광장_(만점)2"/>
      <sheetName val="인천국제_(만점)_(2)2"/>
      <sheetName val="제조_경영1"/>
      <sheetName val="4_전기1"/>
      <sheetName val="노_무_비1"/>
      <sheetName val="미납품_현황1"/>
      <sheetName val="신설개소별_총집계표(동해-배전)1"/>
      <sheetName val="용선_C_L1"/>
      <sheetName val="전_체1"/>
      <sheetName val="흙막이B_(오산운암)1"/>
      <sheetName val="타이로드_흙막이1"/>
      <sheetName val="타이로드_흙막이(근입장2_5M)1"/>
      <sheetName val="타이로드(근입장2_5M)1"/>
      <sheetName val="pile_항타1"/>
      <sheetName val="pile_항타(디젤)1"/>
      <sheetName val="pile_항타_A1"/>
      <sheetName val="pile_항타_B1"/>
      <sheetName val="pile_항타_C1"/>
      <sheetName val="pile_인발1"/>
      <sheetName val="pile_인발_A1"/>
      <sheetName val="pile_인발_B1"/>
      <sheetName val="pile_인발_C1"/>
      <sheetName val="20TON_TRAILER1"/>
      <sheetName val="토류판_(2)1"/>
      <sheetName val="SHEET_PILE단가1"/>
      <sheetName val="전선_및_전선관1"/>
      <sheetName val="2_1외주1"/>
      <sheetName val="2_3노무1"/>
      <sheetName val="2_4자재1"/>
      <sheetName val="2_2장비1"/>
      <sheetName val="2_5경비1"/>
      <sheetName val="2_6수목대1"/>
      <sheetName val="3련_BOX1"/>
      <sheetName val="Div26_-_Elect"/>
      <sheetName val="Sight_n_M_H1"/>
      <sheetName val="매출요약(월별)_-년간1"/>
      <sheetName val="Piping_Design_Data1"/>
      <sheetName val="4_&amp;_10-inch,_CO2_Combo_&amp;_Sweep1"/>
      <sheetName val="설계기준_및_하중계산1"/>
      <sheetName val="1_䷨수장1"/>
      <sheetName val="4_뀴진설Ⳅ1"/>
      <sheetName val="전䰨선로_물량표1"/>
      <sheetName val="㶀대입찰_내역서1"/>
      <sheetName val="총괄집계_1"/>
      <sheetName val="kimre_scrubber1"/>
      <sheetName val="strut_type1"/>
      <sheetName val="한성교회_신축공사(050713)_CheckList1"/>
      <sheetName val="FRP_PIPING_일위대가1"/>
      <sheetName val="단가_및_재료비1"/>
      <sheetName val="함열량_db"/>
      <sheetName val="10_경제성분석"/>
      <sheetName val="기계_도급내역서"/>
      <sheetName val="-15_0"/>
      <sheetName val="고객사_관리_코드1"/>
      <sheetName val="사__업__비__수__지__예__산__서"/>
      <sheetName val="1차설계逷≙≙"/>
      <sheetName val="표__지"/>
      <sheetName val="cong_thuc_tinh_chi_tiet"/>
      <sheetName val="공내역_및_견적조건"/>
      <sheetName val="2_1"/>
      <sheetName val="Bảng_mã_VT"/>
      <sheetName val="Khoi_luong"/>
      <sheetName val="DonGia_chetao"/>
      <sheetName val="DonGia_VatTuLK"/>
      <sheetName val="표지_(3)5"/>
      <sheetName val="표지_(2)5"/>
      <sheetName val="교각집계_(2)5"/>
      <sheetName val="교각토공_(2)5"/>
      <sheetName val="교각철근_(2)5"/>
      <sheetName val="외주대비_-석축5"/>
      <sheetName val="외주대비-구조물_(2)5"/>
      <sheetName val="견적표지_(3)5"/>
      <sheetName val="_HIT-&gt;HMC_견적(3900)5"/>
      <sheetName val="일__위__대__가__목__록5"/>
      <sheetName val="1공구_건정토건_토공6"/>
      <sheetName val="1공구_건정토건_철콘6"/>
      <sheetName val="도급표지_6"/>
      <sheetName val="도급표지__(4)6"/>
      <sheetName val="부대표지_(4)6"/>
      <sheetName val="도급표지__(3)6"/>
      <sheetName val="부대표지_(3)6"/>
      <sheetName val="도급표지__(2)6"/>
      <sheetName val="부대표지_(2)6"/>
      <sheetName val="토__목6"/>
      <sheetName val="조__경6"/>
      <sheetName val="전_기6"/>
      <sheetName val="건__축6"/>
      <sheetName val="보도내역_(3)6"/>
      <sheetName val="준검_내역서6"/>
      <sheetName val="내역(최종본4_5)6"/>
      <sheetName val="1_수인터널6"/>
      <sheetName val="설_계6"/>
      <sheetName val="입출재고현황_(2)5"/>
      <sheetName val="6PILE__(돌출)6"/>
      <sheetName val="2_대외공문6"/>
      <sheetName val="AS포장복구_6"/>
      <sheetName val="6__안전관리비8"/>
      <sheetName val="HRSG_SMALL072205"/>
      <sheetName val="교각토공__2_5"/>
      <sheetName val="3_공통공사대비5"/>
      <sheetName val="97년_추정5"/>
      <sheetName val="8_현장관리비4"/>
      <sheetName val="7_안전관리비4"/>
      <sheetName val="하도내역_(철콘)4"/>
      <sheetName val="조건표_(2)4"/>
      <sheetName val="목차_4"/>
      <sheetName val="7__현장관리비_4"/>
      <sheetName val="노무비_근거4"/>
      <sheetName val="임율_Data4"/>
      <sheetName val="1_설계기준4"/>
      <sheetName val="BSD_(2)5"/>
      <sheetName val="2차전체변경예정_(2)4"/>
      <sheetName val="단면_(2)4"/>
      <sheetName val="1_취수장5"/>
      <sheetName val="8_PILE__(돌출)4"/>
      <sheetName val="토공유동표(전체_당초)4"/>
      <sheetName val="1__설계조건_2_단면가정_3__하중계산5"/>
      <sheetName val="DATA_입력란5"/>
      <sheetName val="구조______3"/>
      <sheetName val="현장관리비_산출내역5"/>
      <sheetName val="b_balju_(2)4"/>
      <sheetName val="노무비_3"/>
      <sheetName val="화재_탐지_설비3"/>
      <sheetName val="Customer_Databas3"/>
      <sheetName val="실행내역서_5"/>
      <sheetName val="4_LINE3"/>
      <sheetName val="7_th3"/>
      <sheetName val="_갑지3"/>
      <sheetName val="0_0ControlSheet6"/>
      <sheetName val="0_1keyAssumption6"/>
      <sheetName val="4_내진설계5"/>
      <sheetName val="Sheet1_(2)5"/>
      <sheetName val="4_경비_5_영업외수지3"/>
      <sheetName val="_견적서3"/>
      <sheetName val="4_일위대가집계3"/>
      <sheetName val="1_설계조건5"/>
      <sheetName val="내역서_제출3"/>
      <sheetName val="A_LINE3"/>
      <sheetName val="장비당단가_(1)4"/>
      <sheetName val="Sheet2_(2)4"/>
      <sheetName val="96보완계획7_125"/>
      <sheetName val="전차선로_물량표5"/>
      <sheetName val="부대입찰_내역서5"/>
      <sheetName val="3BL공동구_수량5"/>
      <sheetName val="노원열병합__건축공사기성내역서5"/>
      <sheetName val="_총괄표5"/>
      <sheetName val="2_고용보험료산출근거5"/>
      <sheetName val="제잡비_xls5"/>
      <sheetName val="인건비_5"/>
      <sheetName val="콤보박스와_리스트박스의_연결5"/>
      <sheetName val="현장별계약현황('98_10_31)5"/>
      <sheetName val="토공(우물통,기타)_5"/>
      <sheetName val="플랜트_설치5"/>
      <sheetName val="원가계산_(2)5"/>
      <sheetName val="Eq__Mobilization5"/>
      <sheetName val="2000년_공정표3"/>
      <sheetName val="수_량_명_세_서_-_14"/>
      <sheetName val="광통신_견적내역서13"/>
      <sheetName val="할증_3"/>
      <sheetName val="unit_43"/>
      <sheetName val="별표_4"/>
      <sheetName val="2_건축4"/>
      <sheetName val="공정표_4"/>
      <sheetName val="설내역서_4"/>
      <sheetName val="프라임_강변역(4,236)3"/>
      <sheetName val="내___역3"/>
      <sheetName val="집_계_표3"/>
      <sheetName val="5_2코핑3"/>
      <sheetName val="배수공_시멘트_및_골재량_산출3"/>
      <sheetName val="7_PILE__(돌출)3"/>
      <sheetName val="P_M_별3"/>
      <sheetName val="CIP_공사4"/>
      <sheetName val="수량산출서_갑지3"/>
      <sheetName val="DATA_입력부3"/>
      <sheetName val="5__현장관리비(new)_3"/>
      <sheetName val="방배동내역_(총괄)3"/>
      <sheetName val="간_지13"/>
      <sheetName val="5__현장관리비_new__3"/>
      <sheetName val="Temporary_Mooring3"/>
      <sheetName val="중기조종사_단위단가4"/>
      <sheetName val="총_원가계산3"/>
      <sheetName val="일위대가_(PM)2"/>
      <sheetName val="2_교량(신설)3"/>
      <sheetName val="EQUIP_LIST3"/>
      <sheetName val="2_2_오피스텔(12~32F)3"/>
      <sheetName val="일위대가_집계표3"/>
      <sheetName val="중기쥰종사_단위단가2"/>
      <sheetName val="6__안전관리비9"/>
      <sheetName val="자__재3"/>
      <sheetName val="개인별_순위표3"/>
      <sheetName val="CM_13"/>
      <sheetName val="기술부_VENDOR_LIST3"/>
      <sheetName val="단계별내역_(2)3"/>
      <sheetName val="제출내역_(2)3"/>
      <sheetName val="2_2_띠장의_설계3"/>
      <sheetName val="1-1_현장정리2"/>
      <sheetName val="1-2_토공2"/>
      <sheetName val="1-3_WMM,GSB2"/>
      <sheetName val="1-4_BITUMINOUS_COURSE2"/>
      <sheetName val="1-5_BOX_CULVERTS2"/>
      <sheetName val="1-6_BRIDGE2"/>
      <sheetName val="1-7_DRAINAGE2"/>
      <sheetName val="1-8_TRAFFIC2"/>
      <sheetName val="1-9_MISCELLANEOUS2"/>
      <sheetName val="1-10_ELECTRICAL2"/>
      <sheetName val="1-12_도급외항목2"/>
      <sheetName val="9_1지하2층하부보3"/>
      <sheetName val="4_2_1_마루높이_검토2"/>
      <sheetName val="4_일위대가3"/>
      <sheetName val="BOX_본체2"/>
      <sheetName val="PTVT_(MAU)2"/>
      <sheetName val="2000_053"/>
      <sheetName val="원내역서_그대로2"/>
      <sheetName val="1_3_1절점좌표3"/>
      <sheetName val="1_1설계기준3"/>
      <sheetName val="1_본부별3"/>
      <sheetName val="기초입력_DATA3"/>
      <sheetName val="재활용_악취_먼지DUCT산출3"/>
      <sheetName val="남양시작동자105노65기1_3화1_22"/>
      <sheetName val="관음목장(제출용)자105인97_52"/>
      <sheetName val="전체내역_(2)2"/>
      <sheetName val="Hyundai_Unit_cost_xls2"/>
      <sheetName val="TABLE_DB2"/>
      <sheetName val="쌍용_data_base2"/>
      <sheetName val="969910(_R)2"/>
      <sheetName val="1062-X방향_2"/>
      <sheetName val="5_정산서3"/>
      <sheetName val="PROJECT_BRIEF2"/>
      <sheetName val="4_장비손료3"/>
      <sheetName val="①idea_pipeline2"/>
      <sheetName val="IMP_통일양식2"/>
      <sheetName val="LYS_통일양식2"/>
      <sheetName val="Xunit_(단위환산)2"/>
      <sheetName val="유통기한_프로그램2"/>
      <sheetName val="STEEL_BOX_단면설계(SEC_8)2"/>
      <sheetName val="6_이토처리시간2"/>
      <sheetName val="울진항공등화_내역서2"/>
      <sheetName val="영흥TL(UP,DOWN)_2"/>
      <sheetName val="일_위_대_가_표2"/>
      <sheetName val="1차_내역서2"/>
      <sheetName val="경비_(1)2"/>
      <sheetName val="2F_회의실견적(5_14_일대)2"/>
      <sheetName val="단양_00_아파트-세부내역3"/>
      <sheetName val="VENDOR_LIST2"/>
      <sheetName val="단가_2"/>
      <sheetName val="108_수선비2"/>
      <sheetName val="MP_MOB2"/>
      <sheetName val="명일작업계획_(3)2"/>
      <sheetName val="Div26_-_Elect1"/>
      <sheetName val="내역서_(3)3"/>
      <sheetName val="산출양식_(2)3"/>
      <sheetName val="전체산출내역서갑(변경)_3"/>
      <sheetName val="A_터파기공3"/>
      <sheetName val="B_측·집3"/>
      <sheetName val="배(자·집)_(2)3"/>
      <sheetName val="2_01측·터·집3"/>
      <sheetName val="땅깍·수_(1-1)3"/>
      <sheetName val="0-52_3"/>
      <sheetName val="콘·다_(2)3"/>
      <sheetName val="기·집_(2)3"/>
      <sheetName val="콘·다_(3)3"/>
      <sheetName val="병원내역집계표_(2)3"/>
      <sheetName val="실행총괄_3"/>
      <sheetName val="[IL-3_XLSY갑지3"/>
      <sheetName val="4_일위대가목차3"/>
      <sheetName val="내역_ver1_03"/>
      <sheetName val="2000,9월_일위3"/>
      <sheetName val="1_노무비명세서(해동)3"/>
      <sheetName val="1_노무비명세서(토목)3"/>
      <sheetName val="2_노무비명세서(해동)3"/>
      <sheetName val="2_노무비명세서(수직보호망)3"/>
      <sheetName val="2_노무비명세서(난간대)3"/>
      <sheetName val="2_사진대지3"/>
      <sheetName val="3_사진대지3"/>
      <sheetName val="변압기_및_발전기_용량2"/>
      <sheetName val="조도계산서_(도서)2"/>
      <sheetName val="빌딩_안내2"/>
      <sheetName val="CABLE_(2)2"/>
      <sheetName val="G_R300경비2"/>
      <sheetName val="단가대비표_(3)2"/>
      <sheetName val="기성내역서(을)_(2)2"/>
      <sheetName val="1단계_(2)2"/>
      <sheetName val="2_1__노무비_평균단가산출2"/>
      <sheetName val="3_공사비(07년노임단가)2"/>
      <sheetName val="3_공사비(단가조사표)2"/>
      <sheetName val="3_공사비(물량산출표)2"/>
      <sheetName val="3_공사비(일위대가표목록)2"/>
      <sheetName val="3_공사비(일위대가표)2"/>
      <sheetName val="TRE_TABLE2"/>
      <sheetName val="Requirement(Work_Crew)2"/>
      <sheetName val="진입도로B_(2)2"/>
      <sheetName val="수목데이타_2"/>
      <sheetName val="2_냉난방설비공사2"/>
      <sheetName val="7_자동제어공사2"/>
      <sheetName val="중강당_내역2"/>
      <sheetName val="기초자료입력및_K치_확인2"/>
      <sheetName val="실행내역_2"/>
      <sheetName val="자재_단가_비교표(견적)2"/>
      <sheetName val="자재_단가_비교표2"/>
      <sheetName val="Bid_Summary2"/>
      <sheetName val="이동시_예상비용2"/>
      <sheetName val="Seg_1DE비용2"/>
      <sheetName val="Transit_비용_감가상각미포함2"/>
      <sheetName val="세골재__T2_변경_현황2"/>
      <sheetName val="내역서_(2)2"/>
      <sheetName val="전화공사_공량_및_집계표2"/>
      <sheetName val="참조_(2)2"/>
      <sheetName val="6__직접경비2"/>
      <sheetName val="대가_(보완)2"/>
      <sheetName val="3_자재비(총괄)2"/>
      <sheetName val="5호광장_(만점)3"/>
      <sheetName val="인천국제_(만점)_(2)3"/>
      <sheetName val="제조_경영2"/>
      <sheetName val="4_전기2"/>
      <sheetName val="노_무_비2"/>
      <sheetName val="미납품_현황2"/>
      <sheetName val="신설개소별_총집계표(동해-배전)2"/>
      <sheetName val="용선_C_L2"/>
      <sheetName val="전_체2"/>
      <sheetName val="흙막이B_(오산운암)2"/>
      <sheetName val="타이로드_흙막이2"/>
      <sheetName val="타이로드_흙막이(근입장2_5M)2"/>
      <sheetName val="타이로드(근입장2_5M)2"/>
      <sheetName val="pile_항타2"/>
      <sheetName val="pile_항타(디젤)2"/>
      <sheetName val="pile_항타_A2"/>
      <sheetName val="pile_항타_B2"/>
      <sheetName val="pile_항타_C2"/>
      <sheetName val="pile_인발2"/>
      <sheetName val="pile_인발_A2"/>
      <sheetName val="pile_인발_B2"/>
      <sheetName val="pile_인발_C2"/>
      <sheetName val="20TON_TRAILER2"/>
      <sheetName val="토류판_(2)2"/>
      <sheetName val="SHEET_PILE단가2"/>
      <sheetName val="전선_및_전선관2"/>
      <sheetName val="2_1외주2"/>
      <sheetName val="2_3노무2"/>
      <sheetName val="2_4자재2"/>
      <sheetName val="2_2장비2"/>
      <sheetName val="2_5경비2"/>
      <sheetName val="2_6수목대2"/>
      <sheetName val="3련_BOX2"/>
      <sheetName val="Sight_n_M_H2"/>
      <sheetName val="매출요약(월별)_-년간2"/>
      <sheetName val="Piping_Design_Data2"/>
      <sheetName val="4_&amp;_10-inch,_CO2_Combo_&amp;_Sweep2"/>
      <sheetName val="설계기준_및_하중계산2"/>
      <sheetName val="1_䷨수장2"/>
      <sheetName val="4_뀴진설Ⳅ2"/>
      <sheetName val="전䰨선로_물량표2"/>
      <sheetName val="㶀대입찰_내역서2"/>
      <sheetName val="모선자재_집계표1"/>
      <sheetName val="재료의_할증1"/>
      <sheetName val="총괄집계_2"/>
      <sheetName val="kimre_scrubber2"/>
      <sheetName val="strut_type2"/>
      <sheetName val="한성교회_신축공사(050713)_CheckList2"/>
      <sheetName val="FRP_PIPING_일위대가2"/>
      <sheetName val="단가_및_재료비2"/>
      <sheetName val="내역서_1"/>
      <sheetName val="함열량_db1"/>
      <sheetName val="10_경제성분석1"/>
      <sheetName val="기계_도급내역서1"/>
      <sheetName val="-15_01"/>
      <sheetName val="고객사_관리_코드2"/>
      <sheetName val="사__업__비__수__지__예__산__서1"/>
      <sheetName val="표__지1"/>
      <sheetName val="D1_2_COF모듈자재_입출재고_(B급)1"/>
      <sheetName val="cong_thuc_tinh_chi_tiet1"/>
      <sheetName val="공내역_및_견적조건1"/>
      <sheetName val="2_11"/>
      <sheetName val="Bảng_mã_VT1"/>
      <sheetName val="Khoi_luong1"/>
      <sheetName val="DonGia_chetao1"/>
      <sheetName val="DonGia_VatTuLK1"/>
      <sheetName val="Level-DATA"/>
      <sheetName val="Fr Revit"/>
      <sheetName val="NSA Summary"/>
      <sheetName val="FitOutConfCentre"/>
      <sheetName val="Fr_Revit"/>
      <sheetName val="NSA_Summary"/>
      <sheetName val="Fr_Revit1"/>
      <sheetName val="NSA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sheetData sheetId="2401"/>
      <sheetData sheetId="2402"/>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 val="재료비"/>
      <sheetName val="노무비"/>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경일람"/>
      <sheetName val="내역서"/>
      <sheetName val="조명일위"/>
      <sheetName val="단가일람"/>
      <sheetName val="BID"/>
      <sheetName val="부대공사비"/>
      <sheetName val="SLAB데이터"/>
      <sheetName val="차액보증"/>
      <sheetName val="#REF"/>
      <sheetName val="간접1"/>
      <sheetName val="약품공급2"/>
      <sheetName val="99총공사내역서"/>
      <sheetName val="퍼스트"/>
      <sheetName val="지질조사"/>
      <sheetName val="정부노임단가"/>
      <sheetName val="노임"/>
      <sheetName val="접지수량"/>
      <sheetName val="C1ㅇ"/>
      <sheetName val="CALCULATION"/>
      <sheetName val="실행철강하도"/>
      <sheetName val="Total 단위경유량집계"/>
      <sheetName val="MOTOR"/>
      <sheetName val="실행내역"/>
      <sheetName val="전체제잡비"/>
      <sheetName val="RE9604"/>
      <sheetName val="sheet1"/>
      <sheetName val="원가계산서"/>
      <sheetName val="1,2공구원가계산서"/>
      <sheetName val="2공구산출내역"/>
      <sheetName val="1공구산출내역서"/>
      <sheetName val="제경비"/>
      <sheetName val="마산월령동골조물량변경"/>
      <sheetName val="산근"/>
      <sheetName val="기계경비(시간당)"/>
      <sheetName val="DB"/>
      <sheetName val="조명시설"/>
      <sheetName val="DANGA"/>
      <sheetName val="일위대가"/>
      <sheetName val="설계조건"/>
      <sheetName val="건축내역"/>
      <sheetName val="단가"/>
      <sheetName val="잡철물"/>
      <sheetName val="구조물공"/>
      <sheetName val="부대공"/>
      <sheetName val="배수공"/>
      <sheetName val="토공"/>
      <sheetName val="포장공"/>
      <sheetName val="토공유동표(전체.당초)"/>
      <sheetName val="총공사내역서"/>
      <sheetName val="관급"/>
      <sheetName val="기본단가표"/>
      <sheetName val="재료집계표"/>
      <sheetName val="준검 내역서"/>
      <sheetName val="SIL98"/>
      <sheetName val="내역(원안-대안)"/>
      <sheetName val="내역서(전기)"/>
      <sheetName val="교각1"/>
      <sheetName val="품셈TABLE"/>
      <sheetName val="금액내역서"/>
      <sheetName val="항목(1)"/>
      <sheetName val="총괄표"/>
      <sheetName val="노임단가"/>
      <sheetName val="단위단가"/>
      <sheetName val="수량산출서"/>
      <sheetName val="산출근거"/>
      <sheetName val="1.수인터널"/>
      <sheetName val="적점"/>
      <sheetName val="N賃率-職"/>
      <sheetName val="기계경비일람"/>
      <sheetName val="작성방법"/>
      <sheetName val="당진1,2호기전선관설치및접지4차공사내역서-을지"/>
      <sheetName val="기계내역서"/>
      <sheetName val="1001"/>
      <sheetName val="공사개요"/>
      <sheetName val="매입세율"/>
      <sheetName val="NYS"/>
      <sheetName val="일위목록"/>
      <sheetName val="요율"/>
      <sheetName val="자재일람"/>
      <sheetName val="하남내역"/>
      <sheetName val="5회토적"/>
      <sheetName val="설비2차"/>
      <sheetName val="일반공사"/>
      <sheetName val="현장설명"/>
      <sheetName val="공사비예산서(토목분)"/>
      <sheetName val="도급"/>
      <sheetName val="대포2교접속"/>
      <sheetName val="천방교접속"/>
      <sheetName val="문학간접"/>
      <sheetName val="표  지"/>
      <sheetName val="예가내역서"/>
      <sheetName val="1.설계조건"/>
      <sheetName val="조도계산서 (도서)"/>
      <sheetName val="내역(중앙)"/>
      <sheetName val="관리비비계상"/>
      <sheetName val="경비2내역"/>
      <sheetName val="타공종이기"/>
      <sheetName val="공문"/>
      <sheetName val="일반부표"/>
      <sheetName val="11.산출(전열)"/>
      <sheetName val="6.산출(동력)"/>
      <sheetName val="7.산출(TRAY)"/>
      <sheetName val="이형관"/>
      <sheetName val="예산서"/>
      <sheetName val="DATA"/>
      <sheetName val="I.설계조건"/>
      <sheetName val="을-ATYPE"/>
      <sheetName val="제1호단위수량"/>
      <sheetName val="전기"/>
      <sheetName val="현장지지물물량"/>
      <sheetName val="자재단가비교표"/>
      <sheetName val="BH-1 (2)"/>
      <sheetName val="hvac(제어동)"/>
      <sheetName val="결재갑지"/>
      <sheetName val="자료"/>
      <sheetName val="단가대비표"/>
      <sheetName val="기초일위"/>
      <sheetName val="시설일위"/>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참조-(1)"/>
      <sheetName val="원가계산서구조조정"/>
      <sheetName val="오저간내역서"/>
      <sheetName val="터파기및재료"/>
      <sheetName val="인원계획"/>
      <sheetName val="코드표"/>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앉음벽 (2)"/>
      <sheetName val="6호기"/>
      <sheetName val="001"/>
      <sheetName val="ancillary"/>
      <sheetName val="금융비용"/>
      <sheetName val="우수관매설및 우수받이"/>
      <sheetName val="접지1종"/>
      <sheetName val="조경"/>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재료비"/>
      <sheetName val="보고서 기기리스트"/>
      <sheetName val="3련 BOX"/>
      <sheetName val="단가산출"/>
      <sheetName val="견적조건"/>
      <sheetName val="토목주소"/>
      <sheetName val="분뇨"/>
      <sheetName val="현금예금"/>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요율표"/>
      <sheetName val="현장실사자료"/>
      <sheetName val=" FURNACE현설"/>
      <sheetName val="97 사업추정(WEKI)"/>
      <sheetName val="10공-_x0000_Ԁ"/>
      <sheetName val="단양 00 아파트-세부내역"/>
      <sheetName val="중기조종사 단위단가"/>
      <sheetName val="종단계산"/>
      <sheetName val="수량계산"/>
      <sheetName val="일위산출"/>
      <sheetName val="용산1(해보)"/>
      <sheetName val="인적사항(누적)"/>
      <sheetName val="수량산출목록표"/>
      <sheetName val="2.단면가정 (양곡1교)"/>
      <sheetName val="단가비교표_공통1"/>
      <sheetName val="05년 상"/>
      <sheetName val="영흥TL(UP,DOWN) "/>
      <sheetName val="8.PILE  (돌출)"/>
      <sheetName val="제1영업소"/>
      <sheetName val="제2영업소"/>
      <sheetName val="제3영업소"/>
      <sheetName val="하조서"/>
      <sheetName val="ITB COST"/>
      <sheetName val="2002상반기노임기준"/>
      <sheetName val="매입"/>
      <sheetName val="4.2.1 마루높이 검토"/>
      <sheetName val="직접뀀鞖/_x0000_"/>
      <sheetName val="10"/>
      <sheetName val="12"/>
      <sheetName val="13"/>
      <sheetName val="14"/>
      <sheetName val="15"/>
      <sheetName val="16"/>
      <sheetName val="3"/>
      <sheetName val="4"/>
      <sheetName val="5"/>
      <sheetName val="6"/>
      <sheetName val="8"/>
      <sheetName val="9"/>
      <sheetName val="토공(완충)"/>
      <sheetName val="표지 (2)"/>
      <sheetName val=" 견적서"/>
      <sheetName val="개요2"/>
      <sheetName val="건축공사집계"/>
      <sheetName val="내역_verᔈ_x0000__x0000_"/>
      <sheetName val="계산_x0000__x0000_"/>
      <sheetName val="램머"/>
      <sheetName val="1,2,3,4_x0000__x0000_界Þ多⽬"/>
      <sheetName val="1,2,3,4_x0005__x0000__x0000__x0000__x0000_"/>
      <sheetName val="설계예산서(2_소천우회토목)"/>
      <sheetName val="투찰(하수)"/>
      <sheetName val="수토공단위당"/>
      <sheetName val="부안변전"/>
      <sheetName val="구조물터파기수량집계"/>
      <sheetName val="일위집계"/>
      <sheetName val="Data&amp;Result"/>
      <sheetName val="제수문집계"/>
      <sheetName val="LD"/>
      <sheetName val="학익동신동아5차CD365"/>
      <sheetName val="기타#9"/>
      <sheetName val="2000.05"/>
      <sheetName val="매출그래프"/>
      <sheetName val="단가산출(T)"/>
      <sheetName val="신대방33(적용)"/>
      <sheetName val="SEX"/>
      <sheetName val="Quantity"/>
      <sheetName val="125x125"/>
      <sheetName val="일위대㐀븁"/>
      <sheetName val="일위대"/>
      <sheetName val="주bea?"/>
      <sheetName val="6동"/>
      <sheetName val="설변단가적용현황"/>
      <sheetName val="변경내역서"/>
      <sheetName val="사진첩"/>
      <sheetName val="8.설치품셈"/>
      <sheetName val="산출근거#2-3"/>
      <sheetName val="설계명세"/>
      <sheetName val="수량산출서 갑지"/>
      <sheetName val="품셈 "/>
      <sheetName val="음성cable"/>
      <sheetName val="M-EMS GP-570(BIT)"/>
      <sheetName val="시운전"/>
      <sheetName val="시운전绸7"/>
      <sheetName val="TABLE DB"/>
      <sheetName val="쌍용 data base"/>
      <sheetName val="6_산출닑⾱_x0005__x0000_"/>
      <sheetName val="보활"/>
      <sheetName val="집행(2-1)"/>
      <sheetName val="장문교(대전)"/>
      <sheetName val="3련_B䀀㽚"/>
      <sheetName val="6__안전관慨⻥"/>
      <sheetName val="4. VOs summary"/>
      <sheetName val="예총"/>
      <sheetName val="TOSHIBA-Structure"/>
      <sheetName val="장비코드표 050601"/>
      <sheetName val="2007년 생산1부장비"/>
      <sheetName val="2008년 생산부전장비코드"/>
      <sheetName val="DDB부 장비 관리현황"/>
      <sheetName val="Xunit (단위환산)"/>
      <sheetName val="재료할증"/>
      <sheetName val="design_crit_x0000__x0000__x0005__x0000_"/>
      <sheetName val="내역서 제출"/>
      <sheetName val="정리계槜〚_x0000__x0000_䇀"/>
      <sheetName val="업체별기성내역"/>
      <sheetName val="미장"/>
      <sheetName val="철골"/>
      <sheetName val="일반수량총괄집계"/>
      <sheetName val="단가시흥"/>
      <sheetName val="Chiet tinh dz35"/>
      <sheetName val="RATE"/>
      <sheetName val="뚝토공"/>
      <sheetName val="공량·_x0000__x0000_"/>
      <sheetName val="공량×"/>
      <sheetName val="돈암사업"/>
      <sheetName val="DATA LISTS"/>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직접뀀鞖/_x0000_"/>
      <sheetName val="[입찰안.xls][입찰안.xls]직접뀀鞖/_x0000_"/>
      <sheetName val="마감산출"/>
      <sheetName val="Front"/>
      <sheetName val="오동"/>
      <sheetName val="대조"/>
      <sheetName val="나한"/>
      <sheetName val="참조표"/>
      <sheetName val="품셈총괄표"/>
      <sheetName val="보고"/>
      <sheetName val="계정1"/>
      <sheetName val="공사비증감"/>
      <sheetName val="VXXXXXXX"/>
      <sheetName val="9GNG운¼"/>
      <sheetName val="ASP"/>
      <sheetName val="원_x0000__x0000_"/>
      <sheetName val="설원"/>
      <sheetName val="토공_total"/>
      <sheetName val="공기압舓⿫"/>
      <sheetName val="기성(1차)_"/>
      <sheetName val="자재기성 신청서.xlsx"/>
      <sheetName val="plan&amp;section_of__x0000__x0000__x0005__x0000_冰﹢Ƚ_x0000__x0000__x0000_"/>
      <sheetName val="Bảng mã VT"/>
      <sheetName val="시약"/>
      <sheetName val="전기2005"/>
      <sheetName val="통신2005"/>
      <sheetName val="pile_bearing_capa_&amp;_¬웰ﾕ쀀_x0005_"/>
      <sheetName val="pile_bearing_capa_&amp;_¬웰ﾕ_x0000_ﳪ_x0005_"/>
      <sheetName val="소포내역_x0000__x0000__x0005__x0000_"/>
      <sheetName val="0.목록1"/>
      <sheetName val="공기압¬_x0000_Ԁ"/>
      <sheetName val="내역(인테리어 실내)(도급)"/>
      <sheetName val="내역(인테리어 실외)(도급)"/>
      <sheetName val="3련_Bꨀ덽"/>
      <sheetName val="working_load_at０ʵŚÃ堠ᴕ_x0000__x0000__x0000__x0000__x0000__x0000_"/>
      <sheetName val="조도계산서Å_x0000_Ԁ_x0000__x0000_"/>
      <sheetName val="조도계산서Å_x0000_Ԁ_x0000_耀"/>
      <sheetName val="간접비 총괄표"/>
      <sheetName val="공사비예"/>
      <sheetName val="b_balju_cho"/>
      <sheetName val="예산M12A"/>
      <sheetName val="총괄집계표"/>
      <sheetName val="자재대"/>
      <sheetName val="가로등내역서"/>
      <sheetName val="납부서"/>
      <sheetName val="7월11일"/>
      <sheetName val="공사비예산서"/>
      <sheetName val="단_x0005__x0000_"/>
      <sheetName val="빗물받이(910-510-410)"/>
      <sheetName val="배수로집계"/>
      <sheetName val="조직관리비"/>
      <sheetName val="수선비"/>
      <sheetName val="원가명세"/>
      <sheetName val="사발차명세표"/>
      <sheetName val="손익"/>
      <sheetName val="분개장·원장"/>
      <sheetName val="일위대가(집계_x0000_"/>
      <sheetName val="CONCRETE"/>
      <sheetName val="현우실적"/>
      <sheetName val="세부내역서"/>
      <sheetName val="자단"/>
      <sheetName val="外構・目次"/>
      <sheetName val="工場棟・目次"/>
      <sheetName val="事務棟・目次"/>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電気設備表"/>
      <sheetName val="预算"/>
      <sheetName val="받을어음"/>
      <sheetName val="시작"/>
      <sheetName val="투자자산"/>
      <sheetName val="대손상각"/>
      <sheetName val="Translation"/>
      <sheetName val="D &amp; W sizes"/>
      <sheetName val="単価表"/>
      <sheetName val="Gia vat tu"/>
      <sheetName val="DI_ESTI"/>
      <sheetName val="dtct cong"/>
      <sheetName val="(원)기흥상갈"/>
      <sheetName val="참고자료"/>
      <sheetName val="현장경비(공사금액별)"/>
      <sheetName val="발주내역"/>
      <sheetName val="H-PILE수량집계"/>
      <sheetName val="HS"/>
      <sheetName val="DGCT (01)"/>
      <sheetName val="아파트_"/>
      <sheetName val="Xunit_(단위환산)"/>
      <sheetName val="장비코드표_050601"/>
      <sheetName val="2007년_생산1부장비"/>
      <sheetName val="2008년_생산부전장비코드"/>
      <sheetName val="DDB부_장비_관리현황"/>
      <sheetName val="NOTE"/>
      <sheetName val="LEGEND"/>
      <sheetName val="SCOPE OF WORK"/>
      <sheetName val="IBASE"/>
      <sheetName val="Chi tiet"/>
      <sheetName val="FitOutConfCentre"/>
      <sheetName val="BG"/>
      <sheetName val="nhôm 1,2mm"/>
      <sheetName val="nhôm 1,4mm"/>
      <sheetName val="01. DATA"/>
      <sheetName val="1,2,3,4"/>
      <sheetName val="NM2"/>
      <sheetName val="NW1"/>
      <sheetName val="NW2"/>
      <sheetName val="PW3"/>
      <sheetName val="PW4"/>
      <sheetName val="SC1"/>
      <sheetName val="DNW"/>
      <sheetName val="N+"/>
      <sheetName val="NE"/>
      <sheetName val="P+"/>
      <sheetName val="PM"/>
      <sheetName val="PE"/>
      <sheetName val="So sanh"/>
      <sheetName val="주bea_"/>
      <sheetName val="만봉용지매수비(총괄)"/>
      <sheetName val="DHEQ㧈讄䰀漐"/>
      <sheetName val="부안일위"/>
      <sheetName val="정리계槜で_x0000__x0000_ｐ"/>
      <sheetName val="정리계槜で_x0000__x0000_㟠"/>
      <sheetName val="물가시세"/>
      <sheetName val="토공집계표"/>
      <sheetName val="cal1"/>
      <sheetName val="bqmpaloc"/>
      <sheetName val="식재"/>
      <sheetName val="시설물"/>
      <sheetName val="식재출력용"/>
      <sheetName val="유지관리"/>
      <sheetName val="[입찰안.xls][입찰안.xls][입찰안.xls]B__2"/>
      <sheetName val="[입찰안.xls][입찰안.xls][입찰안.xls]B__3"/>
      <sheetName val="갑지_을지"/>
      <sheetName val="2-2_매출분석"/>
      <sheetName val="설명서_"/>
      <sheetName val="유효폭의_계산"/>
      <sheetName val="STEEL_BOX_단면설계(SEC_8)"/>
      <sheetName val="미납품_현황"/>
      <sheetName val="05년_상"/>
      <sheetName val="영흥TL(UP,DOWN)_"/>
      <sheetName val="단양_00_아파트-세부내역"/>
      <sheetName val="2_단면가정_(양곡1교)"/>
      <sheetName val="자격_땡겨오기"/>
      <sheetName val="갑지_설계_내역서"/>
      <sheetName val="표지_(2)"/>
      <sheetName val="ITB_COST"/>
      <sheetName val="8_PILE__(돌출)"/>
      <sheetName val="1_내역(청_하역장전등)"/>
      <sheetName val="4_2_1_마루높이_검토"/>
      <sheetName val="수량산출서_갑지"/>
      <sheetName val="_견적서"/>
      <sheetName val="내역서_제출"/>
      <sheetName val="장비가동"/>
      <sheetName val="적산"/>
      <sheetName val="발주A"/>
      <sheetName val="[입찰안.xls][입찰안.xls][입찰안.xls]B__7"/>
      <sheetName val="[입찰안.xls][입찰안.xls][입찰안.xls]B__5"/>
      <sheetName val="[입찰안.xls][입찰안.xls][입찰안.xls]B__4"/>
      <sheetName val="[입찰안.xls][입찰안.xls][입찰안.xls]B__6"/>
      <sheetName val="전기혼잡제경⻉ⴋԯ_x0000_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refreshError="1"/>
      <sheetData sheetId="698"/>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refreshError="1"/>
      <sheetData sheetId="812" refreshError="1"/>
      <sheetData sheetId="813" refreshError="1"/>
      <sheetData sheetId="814"/>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refreshError="1"/>
      <sheetData sheetId="825" refreshError="1"/>
      <sheetData sheetId="826" refreshError="1"/>
      <sheetData sheetId="827"/>
      <sheetData sheetId="828"/>
      <sheetData sheetId="829"/>
      <sheetData sheetId="830"/>
      <sheetData sheetId="831"/>
      <sheetData sheetId="832"/>
      <sheetData sheetId="833"/>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refreshError="1"/>
      <sheetData sheetId="847" refreshError="1"/>
      <sheetData sheetId="848"/>
      <sheetData sheetId="849" refreshError="1"/>
      <sheetData sheetId="850" refreshError="1"/>
      <sheetData sheetId="851" refreshError="1"/>
      <sheetData sheetId="852" refreshError="1"/>
      <sheetData sheetId="853"/>
      <sheetData sheetId="854"/>
      <sheetData sheetId="855"/>
      <sheetData sheetId="856"/>
      <sheetData sheetId="857"/>
      <sheetData sheetId="858"/>
      <sheetData sheetId="859" refreshError="1"/>
      <sheetData sheetId="860"/>
      <sheetData sheetId="861"/>
      <sheetData sheetId="862"/>
      <sheetData sheetId="863" refreshError="1"/>
      <sheetData sheetId="864" refreshError="1"/>
      <sheetData sheetId="865" refreshError="1"/>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refreshError="1"/>
      <sheetData sheetId="880"/>
      <sheetData sheetId="881"/>
      <sheetData sheetId="882" refreshError="1"/>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refreshError="1"/>
      <sheetData sheetId="897" refreshError="1"/>
      <sheetData sheetId="898" refreshError="1"/>
      <sheetData sheetId="899"/>
      <sheetData sheetId="900" refreshError="1"/>
      <sheetData sheetId="901" refreshError="1"/>
      <sheetData sheetId="902" refreshError="1"/>
      <sheetData sheetId="903" refreshError="1"/>
      <sheetData sheetId="904"/>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refreshError="1"/>
      <sheetData sheetId="918"/>
      <sheetData sheetId="919" refreshError="1"/>
      <sheetData sheetId="920" refreshError="1"/>
      <sheetData sheetId="921" refreshError="1"/>
      <sheetData sheetId="922" refreshError="1"/>
      <sheetData sheetId="923" refreshError="1"/>
      <sheetData sheetId="924" refreshError="1"/>
      <sheetData sheetId="925" refreshError="1"/>
      <sheetData sheetId="926"/>
      <sheetData sheetId="927" refreshError="1"/>
      <sheetData sheetId="928"/>
      <sheetData sheetId="929" refreshError="1"/>
      <sheetData sheetId="930" refreshError="1"/>
      <sheetData sheetId="931" refreshError="1"/>
      <sheetData sheetId="932"/>
      <sheetData sheetId="933" refreshError="1"/>
      <sheetData sheetId="934" refreshError="1"/>
      <sheetData sheetId="935"/>
      <sheetData sheetId="936"/>
      <sheetData sheetId="937" refreshError="1"/>
      <sheetData sheetId="938" refreshError="1"/>
      <sheetData sheetId="939" refreshError="1"/>
      <sheetData sheetId="940" refreshError="1"/>
      <sheetData sheetId="941" refreshError="1"/>
      <sheetData sheetId="942"/>
      <sheetData sheetId="943" refreshError="1"/>
      <sheetData sheetId="944" refreshError="1"/>
      <sheetData sheetId="945"/>
      <sheetData sheetId="946" refreshError="1"/>
      <sheetData sheetId="947"/>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sheetData sheetId="960" refreshError="1"/>
      <sheetData sheetId="961" refreshError="1"/>
      <sheetData sheetId="962" refreshError="1"/>
      <sheetData sheetId="963" refreshError="1"/>
      <sheetData sheetId="964" refreshError="1"/>
      <sheetData sheetId="965" refreshError="1"/>
      <sheetData sheetId="966"/>
      <sheetData sheetId="967" refreshError="1"/>
      <sheetData sheetId="968"/>
      <sheetData sheetId="969"/>
      <sheetData sheetId="970"/>
      <sheetData sheetId="971"/>
      <sheetData sheetId="972"/>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sheetData sheetId="1057"/>
      <sheetData sheetId="1058"/>
      <sheetData sheetId="1059"/>
      <sheetData sheetId="1060"/>
      <sheetData sheetId="106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sheetData sheetId="1105"/>
      <sheetData sheetId="1106"/>
      <sheetData sheetId="1107"/>
      <sheetData sheetId="1108"/>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refreshError="1"/>
      <sheetData sheetId="1887" refreshError="1"/>
      <sheetData sheetId="1888" refreshError="1"/>
      <sheetData sheetId="1889" refreshError="1"/>
      <sheetData sheetId="1890" refreshError="1"/>
      <sheetData sheetId="1891"/>
      <sheetData sheetId="1892"/>
      <sheetData sheetId="1893"/>
      <sheetData sheetId="1894"/>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sheetData sheetId="1914"/>
      <sheetData sheetId="1915"/>
      <sheetData sheetId="1916"/>
      <sheetData sheetId="1917"/>
      <sheetData sheetId="1918"/>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sheetData sheetId="1953" refreshError="1"/>
      <sheetData sheetId="1954" refreshError="1"/>
      <sheetData sheetId="1955" refreshError="1"/>
      <sheetData sheetId="1956" refreshError="1"/>
      <sheetData sheetId="1957" refreshError="1"/>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refreshError="1"/>
      <sheetData sheetId="1981" refreshError="1"/>
      <sheetData sheetId="1982" refreshError="1"/>
      <sheetData sheetId="1983"/>
      <sheetData sheetId="1984"/>
      <sheetData sheetId="1985"/>
      <sheetData sheetId="1986"/>
      <sheetData sheetId="1987"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M39"/>
  <sheetViews>
    <sheetView showZeros="0" tabSelected="1" view="pageBreakPreview" zoomScaleNormal="100" zoomScaleSheetLayoutView="100" workbookViewId="0">
      <selection activeCell="D10" sqref="D10"/>
    </sheetView>
  </sheetViews>
  <sheetFormatPr defaultColWidth="9.44140625" defaultRowHeight="18" customHeight="1"/>
  <cols>
    <col min="1" max="2" width="3.33203125" style="1" customWidth="1"/>
    <col min="3" max="3" width="11" style="1" customWidth="1"/>
    <col min="4" max="4" width="5.33203125" style="1" customWidth="1"/>
    <col min="5" max="5" width="3" style="1" customWidth="1"/>
    <col min="6" max="6" width="14.21875" style="2" customWidth="1"/>
    <col min="7" max="7" width="7.6640625" style="2" bestFit="1" customWidth="1"/>
    <col min="8" max="9" width="5.77734375" style="3" customWidth="1"/>
    <col min="10" max="10" width="1.88671875" style="3" customWidth="1"/>
    <col min="11" max="11" width="10.21875" style="3" customWidth="1"/>
    <col min="12" max="12" width="4" style="3" customWidth="1"/>
    <col min="13" max="13" width="2.21875" style="3" customWidth="1"/>
    <col min="14" max="16384" width="9.44140625" style="1"/>
  </cols>
  <sheetData>
    <row r="1" spans="1:13" ht="11.25" customHeight="1"/>
    <row r="2" spans="1:13" ht="22.5">
      <c r="A2" s="365" t="s">
        <v>838</v>
      </c>
      <c r="B2" s="4"/>
      <c r="C2" s="4"/>
      <c r="D2" s="4"/>
      <c r="E2" s="4"/>
      <c r="F2" s="5"/>
      <c r="G2" s="5"/>
      <c r="H2" s="6"/>
      <c r="I2" s="6"/>
      <c r="J2" s="6"/>
      <c r="K2" s="6"/>
      <c r="L2" s="6"/>
      <c r="M2" s="6"/>
    </row>
    <row r="3" spans="1:13" ht="12.95" customHeight="1">
      <c r="A3" s="7"/>
      <c r="B3" s="4"/>
      <c r="C3" s="4"/>
      <c r="D3" s="4"/>
      <c r="E3" s="4"/>
      <c r="F3" s="5"/>
      <c r="G3" s="5"/>
      <c r="H3" s="6"/>
      <c r="I3" s="6"/>
      <c r="J3" s="6"/>
      <c r="K3" s="6"/>
      <c r="L3" s="6"/>
      <c r="M3" s="6"/>
    </row>
    <row r="4" spans="1:13" ht="17.25" customHeight="1">
      <c r="A4" s="8" t="s">
        <v>840</v>
      </c>
      <c r="K4" s="9"/>
      <c r="L4" s="10"/>
      <c r="M4" s="11" t="s">
        <v>6</v>
      </c>
    </row>
    <row r="5" spans="1:13" ht="45" customHeight="1">
      <c r="A5" s="12" t="s">
        <v>7</v>
      </c>
      <c r="B5" s="13"/>
      <c r="C5" s="14"/>
      <c r="D5" s="14"/>
      <c r="E5" s="14"/>
      <c r="F5" s="15" t="s">
        <v>8</v>
      </c>
      <c r="G5" s="16" t="s">
        <v>486</v>
      </c>
      <c r="H5" s="17" t="s">
        <v>9</v>
      </c>
      <c r="I5" s="18"/>
      <c r="J5" s="18"/>
      <c r="K5" s="18"/>
      <c r="L5" s="18"/>
      <c r="M5" s="19"/>
    </row>
    <row r="6" spans="1:13" ht="20.85" customHeight="1">
      <c r="A6" s="373" t="s">
        <v>10</v>
      </c>
      <c r="B6" s="373" t="s">
        <v>47</v>
      </c>
      <c r="C6" s="20" t="s">
        <v>11</v>
      </c>
      <c r="D6" s="21"/>
      <c r="E6" s="21"/>
      <c r="F6" s="22"/>
      <c r="G6" s="23"/>
      <c r="H6" s="24" t="s">
        <v>12</v>
      </c>
      <c r="I6" s="24"/>
      <c r="J6" s="24"/>
      <c r="K6" s="24"/>
      <c r="L6" s="24"/>
      <c r="M6" s="25"/>
    </row>
    <row r="7" spans="1:13" ht="20.85" customHeight="1">
      <c r="A7" s="374"/>
      <c r="B7" s="374"/>
      <c r="C7" s="26" t="s">
        <v>13</v>
      </c>
      <c r="D7" s="27"/>
      <c r="E7" s="27"/>
      <c r="F7" s="28"/>
      <c r="G7" s="29"/>
      <c r="H7" s="30"/>
      <c r="I7" s="30"/>
      <c r="J7" s="30"/>
      <c r="K7" s="30"/>
      <c r="L7" s="30"/>
      <c r="M7" s="31"/>
    </row>
    <row r="8" spans="1:13" ht="20.85" customHeight="1">
      <c r="A8" s="374"/>
      <c r="B8" s="374"/>
      <c r="C8" s="32" t="s">
        <v>32</v>
      </c>
      <c r="D8" s="33"/>
      <c r="E8" s="33"/>
      <c r="F8" s="34"/>
      <c r="G8" s="35"/>
      <c r="H8" s="36" t="e">
        <f>+#REF!&amp;" 참조"</f>
        <v>#REF!</v>
      </c>
      <c r="I8" s="36"/>
      <c r="J8" s="36"/>
      <c r="K8" s="36"/>
      <c r="L8" s="36"/>
      <c r="M8" s="37"/>
    </row>
    <row r="9" spans="1:13" ht="20.85" customHeight="1">
      <c r="A9" s="374"/>
      <c r="B9" s="375"/>
      <c r="C9" s="38" t="s">
        <v>14</v>
      </c>
      <c r="D9" s="39"/>
      <c r="E9" s="39"/>
      <c r="F9" s="40"/>
      <c r="G9" s="41"/>
      <c r="H9" s="42"/>
      <c r="I9" s="42"/>
      <c r="J9" s="42"/>
      <c r="K9" s="42"/>
      <c r="L9" s="42"/>
      <c r="M9" s="43"/>
    </row>
    <row r="10" spans="1:13" ht="20.85" customHeight="1">
      <c r="A10" s="374"/>
      <c r="B10" s="373" t="s">
        <v>48</v>
      </c>
      <c r="C10" s="20" t="s">
        <v>15</v>
      </c>
      <c r="D10" s="21"/>
      <c r="E10" s="21"/>
      <c r="F10" s="22"/>
      <c r="G10" s="23"/>
      <c r="H10" s="24" t="str">
        <f>+H6</f>
        <v xml:space="preserve"> &lt; 표 1 &gt; 참조</v>
      </c>
      <c r="I10" s="24"/>
      <c r="J10" s="24"/>
      <c r="K10" s="24"/>
      <c r="L10" s="24"/>
      <c r="M10" s="25"/>
    </row>
    <row r="11" spans="1:13" ht="20.85" customHeight="1">
      <c r="A11" s="374"/>
      <c r="B11" s="374"/>
      <c r="C11" s="44" t="s">
        <v>16</v>
      </c>
      <c r="D11" s="45"/>
      <c r="E11" s="45"/>
      <c r="F11" s="34"/>
      <c r="G11" s="35"/>
      <c r="H11" s="36" t="e">
        <f>" "&amp;#REF!&amp;" 참조"</f>
        <v>#REF!</v>
      </c>
      <c r="I11" s="36"/>
      <c r="J11" s="36"/>
      <c r="K11" s="36"/>
      <c r="L11" s="36"/>
      <c r="M11" s="37"/>
    </row>
    <row r="12" spans="1:13" ht="20.85" customHeight="1">
      <c r="A12" s="374"/>
      <c r="B12" s="375"/>
      <c r="C12" s="38" t="s">
        <v>17</v>
      </c>
      <c r="D12" s="46"/>
      <c r="E12" s="47"/>
      <c r="F12" s="48"/>
      <c r="G12" s="41"/>
      <c r="H12" s="49"/>
      <c r="I12" s="49"/>
      <c r="J12" s="49"/>
      <c r="K12" s="49"/>
      <c r="L12" s="49"/>
      <c r="M12" s="50"/>
    </row>
    <row r="13" spans="1:13" ht="20.85" customHeight="1">
      <c r="A13" s="374"/>
      <c r="B13" s="377" t="s">
        <v>485</v>
      </c>
      <c r="C13" s="51" t="s">
        <v>33</v>
      </c>
      <c r="D13" s="27"/>
      <c r="E13" s="52"/>
      <c r="F13" s="28"/>
      <c r="G13" s="23"/>
      <c r="H13" s="30" t="e">
        <f>" "&amp;#REF!&amp;" 참조"</f>
        <v>#REF!</v>
      </c>
      <c r="I13" s="30"/>
      <c r="J13" s="30"/>
      <c r="K13" s="30"/>
      <c r="L13" s="30"/>
      <c r="M13" s="31"/>
    </row>
    <row r="14" spans="1:13" ht="20.85" customHeight="1">
      <c r="A14" s="374"/>
      <c r="B14" s="378"/>
      <c r="C14" s="51" t="s">
        <v>34</v>
      </c>
      <c r="D14" s="27"/>
      <c r="E14" s="52"/>
      <c r="F14" s="28"/>
      <c r="G14" s="29"/>
      <c r="H14" s="30"/>
      <c r="I14" s="30"/>
      <c r="J14" s="30"/>
      <c r="K14" s="30"/>
      <c r="L14" s="30"/>
      <c r="M14" s="31"/>
    </row>
    <row r="15" spans="1:13" ht="20.85" customHeight="1">
      <c r="A15" s="374"/>
      <c r="B15" s="378"/>
      <c r="C15" s="51" t="s">
        <v>35</v>
      </c>
      <c r="D15" s="27"/>
      <c r="E15" s="52"/>
      <c r="F15" s="28"/>
      <c r="G15" s="29"/>
      <c r="H15" s="30"/>
      <c r="I15" s="30"/>
      <c r="J15" s="30"/>
      <c r="K15" s="30"/>
      <c r="L15" s="30"/>
      <c r="M15" s="31"/>
    </row>
    <row r="16" spans="1:13" ht="20.85" customHeight="1">
      <c r="A16" s="374"/>
      <c r="B16" s="378"/>
      <c r="C16" s="51" t="s">
        <v>36</v>
      </c>
      <c r="D16" s="27"/>
      <c r="E16" s="52"/>
      <c r="F16" s="28"/>
      <c r="G16" s="29"/>
      <c r="H16" s="30"/>
      <c r="I16" s="30"/>
      <c r="J16" s="30"/>
      <c r="K16" s="30"/>
      <c r="L16" s="30"/>
      <c r="M16" s="31"/>
    </row>
    <row r="17" spans="1:13" ht="20.85" customHeight="1">
      <c r="A17" s="374"/>
      <c r="B17" s="378"/>
      <c r="C17" s="51" t="s">
        <v>37</v>
      </c>
      <c r="D17" s="27"/>
      <c r="E17" s="52"/>
      <c r="F17" s="28"/>
      <c r="G17" s="29"/>
      <c r="H17" s="30"/>
      <c r="I17" s="30"/>
      <c r="J17" s="30"/>
      <c r="K17" s="30"/>
      <c r="L17" s="30"/>
      <c r="M17" s="31"/>
    </row>
    <row r="18" spans="1:13" ht="20.85" customHeight="1">
      <c r="A18" s="374"/>
      <c r="B18" s="378"/>
      <c r="C18" s="51" t="s">
        <v>38</v>
      </c>
      <c r="D18" s="27"/>
      <c r="E18" s="52"/>
      <c r="F18" s="28">
        <v>3115578</v>
      </c>
      <c r="G18" s="29"/>
      <c r="H18" s="30"/>
      <c r="I18" s="30"/>
      <c r="J18" s="30"/>
      <c r="K18" s="30"/>
      <c r="L18" s="30"/>
      <c r="M18" s="31"/>
    </row>
    <row r="19" spans="1:13" ht="20.85" customHeight="1">
      <c r="A19" s="374"/>
      <c r="B19" s="378"/>
      <c r="C19" s="51" t="s">
        <v>39</v>
      </c>
      <c r="D19" s="27"/>
      <c r="E19" s="52"/>
      <c r="F19" s="28" t="e">
        <f>+#REF!</f>
        <v>#REF!</v>
      </c>
      <c r="G19" s="29"/>
      <c r="H19" s="30"/>
      <c r="I19" s="30"/>
      <c r="J19" s="30"/>
      <c r="K19" s="30"/>
      <c r="L19" s="30"/>
      <c r="M19" s="31"/>
    </row>
    <row r="20" spans="1:13" ht="20.85" customHeight="1">
      <c r="A20" s="374"/>
      <c r="B20" s="378"/>
      <c r="C20" s="51" t="s">
        <v>40</v>
      </c>
      <c r="D20" s="27"/>
      <c r="E20" s="52"/>
      <c r="F20" s="28" t="e">
        <f>+#REF!</f>
        <v>#REF!</v>
      </c>
      <c r="G20" s="29"/>
      <c r="H20" s="30"/>
      <c r="I20" s="30"/>
      <c r="J20" s="30"/>
      <c r="K20" s="30"/>
      <c r="L20" s="30"/>
      <c r="M20" s="31"/>
    </row>
    <row r="21" spans="1:13" ht="20.85" customHeight="1">
      <c r="A21" s="374"/>
      <c r="B21" s="378"/>
      <c r="C21" s="51" t="s">
        <v>41</v>
      </c>
      <c r="D21" s="27"/>
      <c r="E21" s="52"/>
      <c r="F21" s="28" t="e">
        <f>+#REF!</f>
        <v>#REF!</v>
      </c>
      <c r="G21" s="29"/>
      <c r="H21" s="30"/>
      <c r="I21" s="30"/>
      <c r="J21" s="30"/>
      <c r="K21" s="30"/>
      <c r="L21" s="30"/>
      <c r="M21" s="31"/>
    </row>
    <row r="22" spans="1:13" ht="20.85" customHeight="1">
      <c r="A22" s="374"/>
      <c r="B22" s="378"/>
      <c r="C22" s="51" t="s">
        <v>42</v>
      </c>
      <c r="D22" s="27"/>
      <c r="E22" s="52"/>
      <c r="F22" s="28"/>
      <c r="G22" s="29"/>
      <c r="H22" s="30"/>
      <c r="I22" s="30"/>
      <c r="J22" s="30"/>
      <c r="K22" s="30"/>
      <c r="L22" s="30"/>
      <c r="M22" s="31"/>
    </row>
    <row r="23" spans="1:13" ht="20.85" customHeight="1">
      <c r="A23" s="374"/>
      <c r="B23" s="378"/>
      <c r="C23" s="51" t="s">
        <v>43</v>
      </c>
      <c r="D23" s="27"/>
      <c r="E23" s="52"/>
      <c r="F23" s="28"/>
      <c r="G23" s="29"/>
      <c r="H23" s="30"/>
      <c r="I23" s="30"/>
      <c r="J23" s="30"/>
      <c r="K23" s="30"/>
      <c r="L23" s="30"/>
      <c r="M23" s="31"/>
    </row>
    <row r="24" spans="1:13" ht="20.85" customHeight="1">
      <c r="A24" s="374"/>
      <c r="B24" s="378"/>
      <c r="C24" s="51" t="s">
        <v>44</v>
      </c>
      <c r="D24" s="27"/>
      <c r="E24" s="52"/>
      <c r="F24" s="28"/>
      <c r="G24" s="29"/>
      <c r="H24" s="30"/>
      <c r="I24" s="30"/>
      <c r="J24" s="30"/>
      <c r="K24" s="30"/>
      <c r="L24" s="30"/>
      <c r="M24" s="31"/>
    </row>
    <row r="25" spans="1:13" ht="20.85" customHeight="1">
      <c r="A25" s="374"/>
      <c r="B25" s="378"/>
      <c r="C25" s="51" t="s">
        <v>45</v>
      </c>
      <c r="D25" s="27"/>
      <c r="E25" s="52"/>
      <c r="F25" s="28"/>
      <c r="G25" s="29"/>
      <c r="H25" s="30"/>
      <c r="I25" s="30"/>
      <c r="J25" s="30"/>
      <c r="K25" s="30"/>
      <c r="L25" s="30"/>
      <c r="M25" s="31"/>
    </row>
    <row r="26" spans="1:13" ht="20.85" customHeight="1">
      <c r="A26" s="374"/>
      <c r="B26" s="378"/>
      <c r="C26" s="53" t="s">
        <v>108</v>
      </c>
      <c r="D26" s="54"/>
      <c r="E26" s="55"/>
      <c r="F26" s="28">
        <v>2062663</v>
      </c>
      <c r="G26" s="29"/>
      <c r="H26" s="30"/>
      <c r="I26" s="30"/>
      <c r="J26" s="30"/>
      <c r="K26" s="30"/>
      <c r="L26" s="30"/>
      <c r="M26" s="31"/>
    </row>
    <row r="27" spans="1:13" ht="20.85" customHeight="1">
      <c r="A27" s="374"/>
      <c r="B27" s="378"/>
      <c r="C27" s="56" t="s">
        <v>46</v>
      </c>
      <c r="D27" s="45"/>
      <c r="E27" s="57"/>
      <c r="F27" s="34"/>
      <c r="G27" s="35"/>
      <c r="H27" s="36"/>
      <c r="I27" s="36"/>
      <c r="J27" s="36"/>
      <c r="K27" s="36"/>
      <c r="L27" s="36"/>
      <c r="M27" s="37"/>
    </row>
    <row r="28" spans="1:13" ht="20.85" customHeight="1">
      <c r="A28" s="375"/>
      <c r="B28" s="379"/>
      <c r="C28" s="38" t="s">
        <v>18</v>
      </c>
      <c r="D28" s="58"/>
      <c r="E28" s="59"/>
      <c r="F28" s="48"/>
      <c r="G28" s="41"/>
      <c r="H28" s="60"/>
      <c r="I28" s="60"/>
      <c r="J28" s="60"/>
      <c r="K28" s="60"/>
      <c r="L28" s="60"/>
      <c r="M28" s="61"/>
    </row>
    <row r="29" spans="1:13" ht="20.85" customHeight="1">
      <c r="A29" s="62" t="s">
        <v>19</v>
      </c>
      <c r="B29" s="63"/>
      <c r="C29" s="64"/>
      <c r="D29" s="63"/>
      <c r="E29" s="63"/>
      <c r="F29" s="48"/>
      <c r="G29" s="41"/>
      <c r="H29" s="65" t="s">
        <v>20</v>
      </c>
      <c r="I29" s="60"/>
      <c r="J29" s="60"/>
      <c r="K29" s="60"/>
      <c r="L29" s="60"/>
      <c r="M29" s="61"/>
    </row>
    <row r="30" spans="1:13" ht="20.85" customHeight="1">
      <c r="A30" s="66" t="s">
        <v>21</v>
      </c>
      <c r="B30" s="67"/>
      <c r="C30" s="63"/>
      <c r="D30" s="68" t="e">
        <f>+#REF!*100</f>
        <v>#REF!</v>
      </c>
      <c r="E30" s="64" t="s">
        <v>22</v>
      </c>
      <c r="F30" s="48"/>
      <c r="G30" s="41"/>
      <c r="H30" s="65" t="s">
        <v>23</v>
      </c>
      <c r="I30" s="69" t="e">
        <f>+D30</f>
        <v>#REF!</v>
      </c>
      <c r="J30" s="65" t="s">
        <v>24</v>
      </c>
      <c r="K30" s="60"/>
      <c r="L30" s="60"/>
      <c r="M30" s="61"/>
    </row>
    <row r="31" spans="1:13" ht="20.85" customHeight="1">
      <c r="A31" s="66" t="s">
        <v>25</v>
      </c>
      <c r="B31" s="67"/>
      <c r="C31" s="63"/>
      <c r="D31" s="68" t="e">
        <f>+#REF!*100</f>
        <v>#REF!</v>
      </c>
      <c r="E31" s="64" t="s">
        <v>22</v>
      </c>
      <c r="F31" s="48"/>
      <c r="G31" s="41"/>
      <c r="H31" s="376" t="s">
        <v>522</v>
      </c>
      <c r="I31" s="376"/>
      <c r="J31" s="376"/>
      <c r="K31" s="376"/>
      <c r="L31" s="70" t="e">
        <f>+D31</f>
        <v>#REF!</v>
      </c>
      <c r="M31" s="71" t="s">
        <v>24</v>
      </c>
    </row>
    <row r="32" spans="1:13" ht="20.85" customHeight="1">
      <c r="A32" s="72" t="s">
        <v>26</v>
      </c>
      <c r="B32" s="73"/>
      <c r="C32" s="73"/>
      <c r="D32" s="60"/>
      <c r="E32" s="74"/>
      <c r="F32" s="75"/>
      <c r="G32" s="41"/>
      <c r="H32" s="65" t="s">
        <v>27</v>
      </c>
      <c r="I32" s="60"/>
      <c r="J32" s="60"/>
      <c r="K32" s="60"/>
      <c r="L32" s="60"/>
      <c r="M32" s="61"/>
    </row>
    <row r="33" spans="1:13" ht="20.85" customHeight="1">
      <c r="A33" s="76" t="s">
        <v>28</v>
      </c>
      <c r="B33" s="74"/>
      <c r="C33" s="73"/>
      <c r="D33" s="68">
        <v>10</v>
      </c>
      <c r="E33" s="77" t="s">
        <v>22</v>
      </c>
      <c r="F33" s="75"/>
      <c r="G33" s="78"/>
      <c r="H33" s="65" t="s">
        <v>84</v>
      </c>
      <c r="I33" s="69">
        <f>+D33</f>
        <v>10</v>
      </c>
      <c r="J33" s="65" t="s">
        <v>24</v>
      </c>
      <c r="K33" s="60"/>
      <c r="L33" s="60"/>
      <c r="M33" s="61"/>
    </row>
    <row r="34" spans="1:13" ht="20.85" customHeight="1">
      <c r="A34" s="72" t="s">
        <v>29</v>
      </c>
      <c r="B34" s="73"/>
      <c r="C34" s="73"/>
      <c r="D34" s="73"/>
      <c r="E34" s="74"/>
      <c r="F34" s="79"/>
      <c r="G34" s="80"/>
      <c r="H34" s="65" t="s">
        <v>30</v>
      </c>
      <c r="I34" s="60"/>
      <c r="J34" s="60"/>
      <c r="K34" s="60"/>
      <c r="L34" s="60"/>
      <c r="M34" s="61"/>
    </row>
    <row r="35" spans="1:13" s="2" customFormat="1" ht="8.1" customHeight="1">
      <c r="A35" s="81"/>
      <c r="B35" s="82"/>
      <c r="C35" s="82"/>
      <c r="D35" s="82"/>
      <c r="E35" s="82"/>
      <c r="F35" s="83"/>
      <c r="G35" s="84"/>
      <c r="H35" s="85"/>
      <c r="I35" s="42"/>
      <c r="J35" s="42"/>
      <c r="K35" s="42"/>
      <c r="L35" s="42"/>
      <c r="M35" s="42"/>
    </row>
    <row r="36" spans="1:13" s="2" customFormat="1" ht="18" customHeight="1">
      <c r="A36" s="87" t="s">
        <v>31</v>
      </c>
      <c r="H36" s="86"/>
      <c r="I36" s="86"/>
      <c r="J36" s="86"/>
      <c r="K36" s="86"/>
      <c r="L36" s="86"/>
      <c r="M36" s="86"/>
    </row>
    <row r="37" spans="1:13" s="2" customFormat="1" ht="19.5" customHeight="1">
      <c r="B37" s="88"/>
      <c r="C37" s="88"/>
      <c r="D37" s="88"/>
      <c r="E37" s="88"/>
      <c r="F37" s="89"/>
      <c r="G37" s="89"/>
      <c r="H37" s="90"/>
      <c r="I37" s="86"/>
      <c r="J37" s="86"/>
      <c r="K37" s="86"/>
      <c r="L37" s="86"/>
      <c r="M37" s="86"/>
    </row>
    <row r="38" spans="1:13" ht="18" customHeight="1">
      <c r="C38" s="91"/>
    </row>
    <row r="39" spans="1:13" ht="18" customHeight="1">
      <c r="F39" s="92"/>
      <c r="G39" s="92"/>
    </row>
  </sheetData>
  <mergeCells count="5">
    <mergeCell ref="A6:A28"/>
    <mergeCell ref="H31:K31"/>
    <mergeCell ref="B6:B9"/>
    <mergeCell ref="B10:B12"/>
    <mergeCell ref="B13:B28"/>
  </mergeCells>
  <phoneticPr fontId="5" type="noConversion"/>
  <printOptions horizontalCentered="1"/>
  <pageMargins left="0.78740157480314965" right="0.78740157480314965" top="0.98425196850393704" bottom="0.98425196850393704" header="0.51181102362204722" footer="0.51181102362204722"/>
  <pageSetup paperSize="9" scale="94"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
    <tabColor rgb="FF92D050"/>
    <pageSetUpPr fitToPage="1"/>
  </sheetPr>
  <dimension ref="A1:K35"/>
  <sheetViews>
    <sheetView view="pageBreakPreview" zoomScaleNormal="100" zoomScaleSheetLayoutView="100" workbookViewId="0"/>
  </sheetViews>
  <sheetFormatPr defaultColWidth="8.88671875" defaultRowHeight="20.25" customHeight="1"/>
  <cols>
    <col min="1" max="1" width="4.44140625" style="182" bestFit="1" customWidth="1"/>
    <col min="2" max="2" width="15" style="182" customWidth="1"/>
    <col min="3" max="3" width="16.6640625" style="182" customWidth="1"/>
    <col min="4" max="4" width="5.109375" style="182" bestFit="1" customWidth="1"/>
    <col min="5" max="5" width="10.21875" style="182" customWidth="1"/>
    <col min="6" max="6" width="0" style="182" hidden="1" customWidth="1"/>
    <col min="7" max="7" width="10.21875" style="182" customWidth="1"/>
    <col min="8" max="8" width="0" style="182" hidden="1" customWidth="1"/>
    <col min="9" max="10" width="10.21875" style="182" customWidth="1"/>
    <col min="11" max="11" width="10.6640625" style="182" customWidth="1"/>
    <col min="12" max="16384" width="8.88671875" style="182"/>
  </cols>
  <sheetData>
    <row r="1" spans="1:11" s="301" customFormat="1" ht="20.25" customHeight="1"/>
    <row r="2" spans="1:11" s="301" customFormat="1" ht="30" customHeight="1">
      <c r="A2" s="302" t="s">
        <v>514</v>
      </c>
      <c r="B2" s="302"/>
      <c r="C2" s="323"/>
      <c r="D2" s="323"/>
      <c r="E2" s="323"/>
      <c r="F2" s="323"/>
      <c r="G2" s="323"/>
      <c r="H2" s="323"/>
      <c r="I2" s="323"/>
      <c r="J2" s="323"/>
      <c r="K2" s="323"/>
    </row>
    <row r="3" spans="1:11" s="301" customFormat="1" ht="20.25" customHeight="1"/>
    <row r="4" spans="1:11" s="301" customFormat="1" ht="20.25" customHeight="1">
      <c r="F4" s="324"/>
      <c r="H4" s="324"/>
      <c r="K4" s="303" t="s">
        <v>488</v>
      </c>
    </row>
    <row r="5" spans="1:11" s="325" customFormat="1" ht="30" customHeight="1">
      <c r="A5" s="305" t="s">
        <v>490</v>
      </c>
      <c r="B5" s="305" t="s">
        <v>510</v>
      </c>
      <c r="C5" s="305" t="s">
        <v>511</v>
      </c>
      <c r="D5" s="305" t="s">
        <v>487</v>
      </c>
      <c r="E5" s="305" t="s">
        <v>512</v>
      </c>
      <c r="F5" s="305"/>
      <c r="G5" s="305" t="s">
        <v>251</v>
      </c>
      <c r="H5" s="305"/>
      <c r="I5" s="305" t="s">
        <v>513</v>
      </c>
      <c r="J5" s="305" t="s">
        <v>4</v>
      </c>
      <c r="K5" s="305" t="s">
        <v>115</v>
      </c>
    </row>
    <row r="6" spans="1:11" ht="30.95" customHeight="1">
      <c r="A6" s="306">
        <v>1</v>
      </c>
      <c r="B6" s="308">
        <f>VLOOKUP($A6,'중기산출(양식)'!$A$5:$M$365,7,FALSE)</f>
        <v>0</v>
      </c>
      <c r="C6" s="308">
        <f>VLOOKUP($A6,'중기산출(양식)'!$B$5:$M$365,6,FALSE)</f>
        <v>0</v>
      </c>
      <c r="D6" s="306" t="s">
        <v>516</v>
      </c>
      <c r="E6" s="307">
        <f>VLOOKUP($A6,'중기산출(양식)'!$C$5:$M$365,10,FALSE)</f>
        <v>0</v>
      </c>
      <c r="F6" s="307"/>
      <c r="G6" s="307">
        <f>VLOOKUP($A6,'중기산출(양식)'!$D$5:$M$365,9,FALSE)</f>
        <v>0</v>
      </c>
      <c r="H6" s="307"/>
      <c r="I6" s="307">
        <f>VLOOKUP($A6,'중기산출(양식)'!$E$5:$M$365,8,FALSE)</f>
        <v>0</v>
      </c>
      <c r="J6" s="307">
        <f>SUM(E6:I6)</f>
        <v>0</v>
      </c>
      <c r="K6" s="308"/>
    </row>
    <row r="7" spans="1:11" ht="30.95" customHeight="1">
      <c r="A7" s="306">
        <v>2</v>
      </c>
      <c r="B7" s="308">
        <f>VLOOKUP($A7,'중기산출(양식)'!$A$5:$M$365,7,FALSE)</f>
        <v>0</v>
      </c>
      <c r="C7" s="308">
        <f>VLOOKUP($A7,'중기산출(양식)'!$B$5:$M$365,6,FALSE)</f>
        <v>0</v>
      </c>
      <c r="D7" s="306" t="s">
        <v>516</v>
      </c>
      <c r="E7" s="307">
        <f>VLOOKUP($A7,'중기산출(양식)'!$C$5:$M$365,10,FALSE)</f>
        <v>0</v>
      </c>
      <c r="F7" s="307"/>
      <c r="G7" s="307">
        <f>VLOOKUP($A7,'중기산출(양식)'!$D$5:$M$365,9,FALSE)</f>
        <v>0</v>
      </c>
      <c r="H7" s="307"/>
      <c r="I7" s="307">
        <f>VLOOKUP($A7,'중기산출(양식)'!$E$5:$M$365,8,FALSE)</f>
        <v>0</v>
      </c>
      <c r="J7" s="307">
        <f>SUM(E7:I7)</f>
        <v>0</v>
      </c>
      <c r="K7" s="308"/>
    </row>
    <row r="8" spans="1:11" ht="30.95" customHeight="1">
      <c r="A8" s="306">
        <v>3</v>
      </c>
      <c r="B8" s="308">
        <f>VLOOKUP($A8,'중기산출(양식)'!$A$5:$M$365,7,FALSE)</f>
        <v>0</v>
      </c>
      <c r="C8" s="308">
        <f>VLOOKUP($A8,'중기산출(양식)'!$B$5:$M$365,6,FALSE)</f>
        <v>0</v>
      </c>
      <c r="D8" s="306" t="s">
        <v>516</v>
      </c>
      <c r="E8" s="307">
        <f>VLOOKUP($A8,'중기산출(양식)'!$C$5:$M$365,10,FALSE)</f>
        <v>0</v>
      </c>
      <c r="F8" s="307"/>
      <c r="G8" s="307">
        <f>VLOOKUP($A8,'중기산출(양식)'!$D$5:$M$365,9,FALSE)</f>
        <v>0</v>
      </c>
      <c r="H8" s="307"/>
      <c r="I8" s="307">
        <f>VLOOKUP($A8,'중기산출(양식)'!$E$5:$M$365,8,FALSE)</f>
        <v>0</v>
      </c>
      <c r="J8" s="307">
        <f t="shared" ref="J8:J35" si="0">SUM(E8:I8)</f>
        <v>0</v>
      </c>
      <c r="K8" s="308"/>
    </row>
    <row r="9" spans="1:11" ht="30.95" customHeight="1">
      <c r="A9" s="306">
        <v>4</v>
      </c>
      <c r="B9" s="308">
        <f>VLOOKUP($A9,'중기산출(양식)'!$A$5:$M$365,7,FALSE)</f>
        <v>0</v>
      </c>
      <c r="C9" s="308">
        <f>VLOOKUP($A9,'중기산출(양식)'!$B$5:$M$365,6,FALSE)</f>
        <v>0</v>
      </c>
      <c r="D9" s="306" t="s">
        <v>516</v>
      </c>
      <c r="E9" s="307">
        <f>VLOOKUP($A9,'중기산출(양식)'!$C$5:$M$365,10,FALSE)</f>
        <v>0</v>
      </c>
      <c r="F9" s="307"/>
      <c r="G9" s="307">
        <f>VLOOKUP($A9,'중기산출(양식)'!$D$5:$M$365,9,FALSE)</f>
        <v>0</v>
      </c>
      <c r="H9" s="307"/>
      <c r="I9" s="307">
        <f>VLOOKUP($A9,'중기산출(양식)'!$E$5:$M$365,8,FALSE)</f>
        <v>0</v>
      </c>
      <c r="J9" s="307">
        <f t="shared" si="0"/>
        <v>0</v>
      </c>
      <c r="K9" s="308"/>
    </row>
    <row r="10" spans="1:11" ht="30.95" customHeight="1">
      <c r="A10" s="306">
        <v>5</v>
      </c>
      <c r="B10" s="308">
        <f>VLOOKUP($A10,'중기산출(양식)'!$A$5:$M$365,7,FALSE)</f>
        <v>0</v>
      </c>
      <c r="C10" s="308">
        <f>VLOOKUP($A10,'중기산출(양식)'!$B$5:$M$365,6,FALSE)</f>
        <v>0</v>
      </c>
      <c r="D10" s="306" t="s">
        <v>516</v>
      </c>
      <c r="E10" s="307">
        <f>VLOOKUP($A10,'중기산출(양식)'!$C$5:$M$365,10,FALSE)</f>
        <v>0</v>
      </c>
      <c r="F10" s="307"/>
      <c r="G10" s="307">
        <f>VLOOKUP($A10,'중기산출(양식)'!$D$5:$M$365,9,FALSE)</f>
        <v>0</v>
      </c>
      <c r="H10" s="307"/>
      <c r="I10" s="307">
        <f>VLOOKUP($A10,'중기산출(양식)'!$E$5:$M$365,8,FALSE)</f>
        <v>0</v>
      </c>
      <c r="J10" s="307">
        <f t="shared" si="0"/>
        <v>0</v>
      </c>
      <c r="K10" s="308"/>
    </row>
    <row r="11" spans="1:11" ht="30.95" customHeight="1">
      <c r="A11" s="306">
        <v>6</v>
      </c>
      <c r="B11" s="308">
        <f>VLOOKUP($A11,'중기산출(양식)'!$A$5:$M$365,7,FALSE)</f>
        <v>0</v>
      </c>
      <c r="C11" s="308">
        <f>VLOOKUP($A11,'중기산출(양식)'!$B$5:$M$365,6,FALSE)</f>
        <v>0</v>
      </c>
      <c r="D11" s="306" t="s">
        <v>516</v>
      </c>
      <c r="E11" s="307">
        <f>VLOOKUP($A11,'중기산출(양식)'!$C$5:$M$365,10,FALSE)</f>
        <v>0</v>
      </c>
      <c r="F11" s="307"/>
      <c r="G11" s="307">
        <f>VLOOKUP($A11,'중기산출(양식)'!$D$5:$M$365,9,FALSE)</f>
        <v>0</v>
      </c>
      <c r="H11" s="307"/>
      <c r="I11" s="307">
        <f>VLOOKUP($A11,'중기산출(양식)'!$E$5:$M$365,8,FALSE)</f>
        <v>0</v>
      </c>
      <c r="J11" s="307">
        <f t="shared" si="0"/>
        <v>0</v>
      </c>
      <c r="K11" s="308"/>
    </row>
    <row r="12" spans="1:11" ht="30.95" customHeight="1">
      <c r="A12" s="306">
        <v>7</v>
      </c>
      <c r="B12" s="308">
        <f>VLOOKUP($A12,'중기산출(양식)'!$A$5:$M$365,7,FALSE)</f>
        <v>0</v>
      </c>
      <c r="C12" s="308">
        <f>VLOOKUP($A12,'중기산출(양식)'!$B$5:$M$365,6,FALSE)</f>
        <v>0</v>
      </c>
      <c r="D12" s="306" t="s">
        <v>516</v>
      </c>
      <c r="E12" s="307">
        <f>VLOOKUP($A12,'중기산출(양식)'!$C$5:$M$365,10,FALSE)</f>
        <v>0</v>
      </c>
      <c r="F12" s="307"/>
      <c r="G12" s="307">
        <f>VLOOKUP($A12,'중기산출(양식)'!$D$5:$M$365,9,FALSE)</f>
        <v>0</v>
      </c>
      <c r="H12" s="307"/>
      <c r="I12" s="307">
        <f>VLOOKUP($A12,'중기산출(양식)'!$E$5:$M$365,8,FALSE)</f>
        <v>0</v>
      </c>
      <c r="J12" s="307">
        <f t="shared" si="0"/>
        <v>0</v>
      </c>
      <c r="K12" s="308"/>
    </row>
    <row r="13" spans="1:11" ht="30.95" customHeight="1">
      <c r="A13" s="306">
        <v>8</v>
      </c>
      <c r="B13" s="308">
        <f>VLOOKUP($A13,'중기산출(양식)'!$A$5:$M$365,7,FALSE)</f>
        <v>0</v>
      </c>
      <c r="C13" s="308">
        <f>VLOOKUP($A13,'중기산출(양식)'!$B$5:$M$365,6,FALSE)</f>
        <v>0</v>
      </c>
      <c r="D13" s="306" t="s">
        <v>516</v>
      </c>
      <c r="E13" s="307">
        <f>VLOOKUP($A13,'중기산출(양식)'!$C$5:$M$365,10,FALSE)</f>
        <v>0</v>
      </c>
      <c r="F13" s="307"/>
      <c r="G13" s="307">
        <f>VLOOKUP($A13,'중기산출(양식)'!$D$5:$M$365,9,FALSE)</f>
        <v>0</v>
      </c>
      <c r="H13" s="307"/>
      <c r="I13" s="307">
        <f>VLOOKUP($A13,'중기산출(양식)'!$E$5:$M$365,8,FALSE)</f>
        <v>0</v>
      </c>
      <c r="J13" s="307">
        <f t="shared" si="0"/>
        <v>0</v>
      </c>
      <c r="K13" s="308"/>
    </row>
    <row r="14" spans="1:11" ht="30.95" customHeight="1">
      <c r="A14" s="306">
        <v>9</v>
      </c>
      <c r="B14" s="308">
        <f>VLOOKUP($A14,'중기산출(양식)'!$A$5:$M$365,7,FALSE)</f>
        <v>0</v>
      </c>
      <c r="C14" s="308">
        <f>VLOOKUP($A14,'중기산출(양식)'!$B$5:$M$365,6,FALSE)</f>
        <v>0</v>
      </c>
      <c r="D14" s="306" t="s">
        <v>516</v>
      </c>
      <c r="E14" s="307">
        <f>VLOOKUP($A14,'중기산출(양식)'!$C$5:$M$365,10,FALSE)</f>
        <v>0</v>
      </c>
      <c r="F14" s="307"/>
      <c r="G14" s="307">
        <f>VLOOKUP($A14,'중기산출(양식)'!$D$5:$M$365,9,FALSE)</f>
        <v>0</v>
      </c>
      <c r="H14" s="307"/>
      <c r="I14" s="307">
        <f>VLOOKUP($A14,'중기산출(양식)'!$E$5:$M$365,8,FALSE)</f>
        <v>0</v>
      </c>
      <c r="J14" s="307">
        <f t="shared" si="0"/>
        <v>0</v>
      </c>
      <c r="K14" s="308"/>
    </row>
    <row r="15" spans="1:11" ht="30.95" customHeight="1">
      <c r="A15" s="306">
        <v>10</v>
      </c>
      <c r="B15" s="308">
        <f>VLOOKUP($A15,'중기산출(양식)'!$A$5:$M$365,7,FALSE)</f>
        <v>0</v>
      </c>
      <c r="C15" s="308">
        <f>VLOOKUP($A15,'중기산출(양식)'!$B$5:$M$365,6,FALSE)</f>
        <v>0</v>
      </c>
      <c r="D15" s="306" t="s">
        <v>516</v>
      </c>
      <c r="E15" s="307">
        <f>VLOOKUP($A15,'중기산출(양식)'!$C$5:$M$365,10,FALSE)</f>
        <v>0</v>
      </c>
      <c r="F15" s="307"/>
      <c r="G15" s="307">
        <f>VLOOKUP($A15,'중기산출(양식)'!$D$5:$M$365,9,FALSE)</f>
        <v>0</v>
      </c>
      <c r="H15" s="307"/>
      <c r="I15" s="307">
        <f>VLOOKUP($A15,'중기산출(양식)'!$E$5:$M$365,8,FALSE)</f>
        <v>0</v>
      </c>
      <c r="J15" s="307">
        <f t="shared" si="0"/>
        <v>0</v>
      </c>
      <c r="K15" s="308"/>
    </row>
    <row r="16" spans="1:11" ht="30.95" customHeight="1">
      <c r="A16" s="306">
        <v>11</v>
      </c>
      <c r="B16" s="308">
        <f>VLOOKUP($A16,'중기산출(양식)'!$A$5:$M$365,7,FALSE)</f>
        <v>0</v>
      </c>
      <c r="C16" s="308">
        <f>VLOOKUP($A16,'중기산출(양식)'!$B$5:$M$365,6,FALSE)</f>
        <v>0</v>
      </c>
      <c r="D16" s="306" t="s">
        <v>516</v>
      </c>
      <c r="E16" s="307">
        <f>VLOOKUP($A16,'중기산출(양식)'!$C$5:$M$365,10,FALSE)</f>
        <v>0</v>
      </c>
      <c r="F16" s="307"/>
      <c r="G16" s="307">
        <f>VLOOKUP($A16,'중기산출(양식)'!$D$5:$M$365,9,FALSE)</f>
        <v>0</v>
      </c>
      <c r="H16" s="307"/>
      <c r="I16" s="307">
        <f>VLOOKUP($A16,'중기산출(양식)'!$E$5:$M$365,8,FALSE)</f>
        <v>0</v>
      </c>
      <c r="J16" s="307">
        <f t="shared" si="0"/>
        <v>0</v>
      </c>
      <c r="K16" s="308"/>
    </row>
    <row r="17" spans="1:11" ht="30.95" customHeight="1">
      <c r="A17" s="306">
        <v>12</v>
      </c>
      <c r="B17" s="308">
        <f>VLOOKUP($A17,'중기산출(양식)'!$A$5:$M$365,7,FALSE)</f>
        <v>0</v>
      </c>
      <c r="C17" s="308">
        <f>VLOOKUP($A17,'중기산출(양식)'!$B$5:$M$365,6,FALSE)</f>
        <v>0</v>
      </c>
      <c r="D17" s="306" t="s">
        <v>516</v>
      </c>
      <c r="E17" s="307">
        <f>VLOOKUP($A17,'중기산출(양식)'!$C$5:$M$365,10,FALSE)</f>
        <v>0</v>
      </c>
      <c r="F17" s="307"/>
      <c r="G17" s="307">
        <f>VLOOKUP($A17,'중기산출(양식)'!$D$5:$M$365,9,FALSE)</f>
        <v>0</v>
      </c>
      <c r="H17" s="307"/>
      <c r="I17" s="307">
        <f>VLOOKUP($A17,'중기산출(양식)'!$E$5:$M$365,8,FALSE)</f>
        <v>0</v>
      </c>
      <c r="J17" s="307">
        <f t="shared" si="0"/>
        <v>0</v>
      </c>
      <c r="K17" s="308"/>
    </row>
    <row r="18" spans="1:11" ht="30.95" customHeight="1">
      <c r="A18" s="306">
        <v>13</v>
      </c>
      <c r="B18" s="308">
        <f>VLOOKUP($A18,'중기산출(양식)'!$A$5:$M$365,7,FALSE)</f>
        <v>0</v>
      </c>
      <c r="C18" s="308">
        <f>VLOOKUP($A18,'중기산출(양식)'!$B$5:$M$365,6,FALSE)</f>
        <v>0</v>
      </c>
      <c r="D18" s="306" t="s">
        <v>516</v>
      </c>
      <c r="E18" s="307">
        <f>VLOOKUP($A18,'중기산출(양식)'!$C$5:$M$365,10,FALSE)</f>
        <v>0</v>
      </c>
      <c r="F18" s="307"/>
      <c r="G18" s="307">
        <f>VLOOKUP($A18,'중기산출(양식)'!$D$5:$M$365,9,FALSE)</f>
        <v>0</v>
      </c>
      <c r="H18" s="307"/>
      <c r="I18" s="307">
        <f>VLOOKUP($A18,'중기산출(양식)'!$E$5:$M$365,8,FALSE)</f>
        <v>0</v>
      </c>
      <c r="J18" s="307">
        <f t="shared" si="0"/>
        <v>0</v>
      </c>
      <c r="K18" s="308"/>
    </row>
    <row r="19" spans="1:11" ht="30.95" customHeight="1">
      <c r="A19" s="306">
        <v>14</v>
      </c>
      <c r="B19" s="308">
        <f>VLOOKUP($A19,'중기산출(양식)'!$A$5:$M$365,7,FALSE)</f>
        <v>0</v>
      </c>
      <c r="C19" s="308">
        <f>VLOOKUP($A19,'중기산출(양식)'!$B$5:$M$365,6,FALSE)</f>
        <v>0</v>
      </c>
      <c r="D19" s="306" t="s">
        <v>516</v>
      </c>
      <c r="E19" s="307">
        <f>VLOOKUP($A19,'중기산출(양식)'!$C$5:$M$365,10,FALSE)</f>
        <v>0</v>
      </c>
      <c r="F19" s="307"/>
      <c r="G19" s="307">
        <f>VLOOKUP($A19,'중기산출(양식)'!$D$5:$M$365,9,FALSE)</f>
        <v>0</v>
      </c>
      <c r="H19" s="307"/>
      <c r="I19" s="307">
        <f>VLOOKUP($A19,'중기산출(양식)'!$E$5:$M$365,8,FALSE)</f>
        <v>0</v>
      </c>
      <c r="J19" s="307">
        <f t="shared" si="0"/>
        <v>0</v>
      </c>
      <c r="K19" s="308"/>
    </row>
    <row r="20" spans="1:11" ht="30.95" customHeight="1">
      <c r="A20" s="306">
        <v>15</v>
      </c>
      <c r="B20" s="308">
        <f>VLOOKUP($A20,'중기산출(양식)'!$A$5:$M$365,7,FALSE)</f>
        <v>0</v>
      </c>
      <c r="C20" s="308">
        <f>VLOOKUP($A20,'중기산출(양식)'!$B$5:$M$365,6,FALSE)</f>
        <v>0</v>
      </c>
      <c r="D20" s="306" t="s">
        <v>516</v>
      </c>
      <c r="E20" s="307">
        <f>VLOOKUP($A20,'중기산출(양식)'!$C$5:$M$365,10,FALSE)</f>
        <v>0</v>
      </c>
      <c r="F20" s="307"/>
      <c r="G20" s="307">
        <f>VLOOKUP($A20,'중기산출(양식)'!$D$5:$M$365,9,FALSE)</f>
        <v>0</v>
      </c>
      <c r="H20" s="307"/>
      <c r="I20" s="307">
        <f>VLOOKUP($A20,'중기산출(양식)'!$E$5:$M$365,8,FALSE)</f>
        <v>0</v>
      </c>
      <c r="J20" s="307">
        <f t="shared" si="0"/>
        <v>0</v>
      </c>
      <c r="K20" s="308"/>
    </row>
    <row r="21" spans="1:11" ht="30.95" customHeight="1">
      <c r="A21" s="306">
        <v>16</v>
      </c>
      <c r="B21" s="308">
        <f>VLOOKUP($A21,'중기산출(양식)'!$A$5:$M$365,7,FALSE)</f>
        <v>0</v>
      </c>
      <c r="C21" s="308">
        <f>VLOOKUP($A21,'중기산출(양식)'!$B$5:$M$365,6,FALSE)</f>
        <v>0</v>
      </c>
      <c r="D21" s="306" t="s">
        <v>516</v>
      </c>
      <c r="E21" s="307">
        <f>VLOOKUP($A21,'중기산출(양식)'!$C$5:$M$365,10,FALSE)</f>
        <v>0</v>
      </c>
      <c r="F21" s="307"/>
      <c r="G21" s="307">
        <f>VLOOKUP($A21,'중기산출(양식)'!$D$5:$M$365,9,FALSE)</f>
        <v>0</v>
      </c>
      <c r="H21" s="307"/>
      <c r="I21" s="307">
        <f>VLOOKUP($A21,'중기산출(양식)'!$E$5:$M$365,8,FALSE)</f>
        <v>0</v>
      </c>
      <c r="J21" s="307">
        <f t="shared" si="0"/>
        <v>0</v>
      </c>
      <c r="K21" s="308"/>
    </row>
    <row r="22" spans="1:11" ht="30.95" customHeight="1">
      <c r="A22" s="306">
        <v>17</v>
      </c>
      <c r="B22" s="308">
        <f>VLOOKUP($A22,'중기산출(양식)'!$A$5:$M$365,7,FALSE)</f>
        <v>0</v>
      </c>
      <c r="C22" s="308">
        <f>VLOOKUP($A22,'중기산출(양식)'!$B$5:$M$365,6,FALSE)</f>
        <v>0</v>
      </c>
      <c r="D22" s="306" t="s">
        <v>516</v>
      </c>
      <c r="E22" s="307">
        <f>VLOOKUP($A22,'중기산출(양식)'!$C$5:$M$365,10,FALSE)</f>
        <v>0</v>
      </c>
      <c r="F22" s="307"/>
      <c r="G22" s="307">
        <f>VLOOKUP($A22,'중기산출(양식)'!$D$5:$M$365,9,FALSE)</f>
        <v>0</v>
      </c>
      <c r="H22" s="307"/>
      <c r="I22" s="307">
        <f>VLOOKUP($A22,'중기산출(양식)'!$E$5:$M$365,8,FALSE)</f>
        <v>0</v>
      </c>
      <c r="J22" s="307">
        <f t="shared" si="0"/>
        <v>0</v>
      </c>
      <c r="K22" s="308"/>
    </row>
    <row r="23" spans="1:11" ht="30.95" customHeight="1">
      <c r="A23" s="306">
        <v>18</v>
      </c>
      <c r="B23" s="308">
        <f>VLOOKUP($A23,'중기산출(양식)'!$A$5:$M$365,7,FALSE)</f>
        <v>0</v>
      </c>
      <c r="C23" s="308">
        <f>VLOOKUP($A23,'중기산출(양식)'!$B$5:$M$365,6,FALSE)</f>
        <v>0</v>
      </c>
      <c r="D23" s="306" t="s">
        <v>516</v>
      </c>
      <c r="E23" s="307">
        <f>VLOOKUP($A23,'중기산출(양식)'!$C$5:$M$365,10,FALSE)</f>
        <v>0</v>
      </c>
      <c r="F23" s="307"/>
      <c r="G23" s="307">
        <f>VLOOKUP($A23,'중기산출(양식)'!$D$5:$M$365,9,FALSE)</f>
        <v>0</v>
      </c>
      <c r="H23" s="307"/>
      <c r="I23" s="307">
        <f>VLOOKUP($A23,'중기산출(양식)'!$E$5:$M$365,8,FALSE)</f>
        <v>0</v>
      </c>
      <c r="J23" s="307">
        <f t="shared" si="0"/>
        <v>0</v>
      </c>
      <c r="K23" s="308"/>
    </row>
    <row r="24" spans="1:11" ht="30.95" customHeight="1">
      <c r="A24" s="306">
        <v>19</v>
      </c>
      <c r="B24" s="308">
        <f>VLOOKUP($A24,'중기산출(양식)'!$A$5:$M$365,7,FALSE)</f>
        <v>0</v>
      </c>
      <c r="C24" s="308">
        <f>VLOOKUP($A24,'중기산출(양식)'!$B$5:$M$365,6,FALSE)</f>
        <v>0</v>
      </c>
      <c r="D24" s="306" t="s">
        <v>516</v>
      </c>
      <c r="E24" s="307">
        <f>VLOOKUP($A24,'중기산출(양식)'!$C$5:$M$365,10,FALSE)</f>
        <v>0</v>
      </c>
      <c r="F24" s="307"/>
      <c r="G24" s="307">
        <f>VLOOKUP($A24,'중기산출(양식)'!$D$5:$M$365,9,FALSE)</f>
        <v>0</v>
      </c>
      <c r="H24" s="307"/>
      <c r="I24" s="307">
        <f>VLOOKUP($A24,'중기산출(양식)'!$E$5:$M$365,8,FALSE)</f>
        <v>0</v>
      </c>
      <c r="J24" s="307">
        <f t="shared" si="0"/>
        <v>0</v>
      </c>
      <c r="K24" s="308"/>
    </row>
    <row r="25" spans="1:11" ht="30.95" customHeight="1">
      <c r="A25" s="306">
        <v>20</v>
      </c>
      <c r="B25" s="308">
        <f>VLOOKUP($A25,'중기산출(양식)'!$A$5:$M$365,7,FALSE)</f>
        <v>0</v>
      </c>
      <c r="C25" s="308">
        <f>VLOOKUP($A25,'중기산출(양식)'!$B$5:$M$365,6,FALSE)</f>
        <v>0</v>
      </c>
      <c r="D25" s="306" t="s">
        <v>516</v>
      </c>
      <c r="E25" s="307">
        <f>VLOOKUP($A25,'중기산출(양식)'!$C$5:$M$365,10,FALSE)</f>
        <v>0</v>
      </c>
      <c r="F25" s="307"/>
      <c r="G25" s="307">
        <f>VLOOKUP($A25,'중기산출(양식)'!$D$5:$M$365,9,FALSE)</f>
        <v>0</v>
      </c>
      <c r="H25" s="307"/>
      <c r="I25" s="307">
        <f>VLOOKUP($A25,'중기산출(양식)'!$E$5:$M$365,8,FALSE)</f>
        <v>0</v>
      </c>
      <c r="J25" s="307">
        <f t="shared" si="0"/>
        <v>0</v>
      </c>
      <c r="K25" s="308"/>
    </row>
    <row r="26" spans="1:11" ht="30.95" customHeight="1">
      <c r="A26" s="306">
        <v>21</v>
      </c>
      <c r="B26" s="308">
        <f>VLOOKUP($A26,'중기산출(양식)'!$A$5:$M$365,7,FALSE)</f>
        <v>0</v>
      </c>
      <c r="C26" s="308">
        <f>VLOOKUP($A26,'중기산출(양식)'!$B$5:$M$365,6,FALSE)</f>
        <v>0</v>
      </c>
      <c r="D26" s="306" t="s">
        <v>516</v>
      </c>
      <c r="E26" s="307">
        <f>VLOOKUP($A26,'중기산출(양식)'!$C$5:$M$365,10,FALSE)</f>
        <v>0</v>
      </c>
      <c r="F26" s="307"/>
      <c r="G26" s="307">
        <f>VLOOKUP($A26,'중기산출(양식)'!$D$5:$M$365,9,FALSE)</f>
        <v>0</v>
      </c>
      <c r="H26" s="307"/>
      <c r="I26" s="307">
        <f>VLOOKUP($A26,'중기산출(양식)'!$E$5:$M$365,8,FALSE)</f>
        <v>0</v>
      </c>
      <c r="J26" s="307">
        <f t="shared" si="0"/>
        <v>0</v>
      </c>
      <c r="K26" s="308"/>
    </row>
    <row r="27" spans="1:11" ht="30.95" customHeight="1">
      <c r="A27" s="306">
        <v>22</v>
      </c>
      <c r="B27" s="308">
        <f>VLOOKUP($A27,'중기산출(양식)'!$A$5:$M$365,7,FALSE)</f>
        <v>0</v>
      </c>
      <c r="C27" s="308">
        <f>VLOOKUP($A27,'중기산출(양식)'!$B$5:$M$365,6,FALSE)</f>
        <v>0</v>
      </c>
      <c r="D27" s="306" t="s">
        <v>516</v>
      </c>
      <c r="E27" s="307">
        <f>VLOOKUP($A27,'중기산출(양식)'!$C$5:$M$365,10,FALSE)</f>
        <v>0</v>
      </c>
      <c r="F27" s="307"/>
      <c r="G27" s="307">
        <f>VLOOKUP($A27,'중기산출(양식)'!$D$5:$M$365,9,FALSE)</f>
        <v>0</v>
      </c>
      <c r="H27" s="307"/>
      <c r="I27" s="307">
        <f>VLOOKUP($A27,'중기산출(양식)'!$E$5:$M$365,8,FALSE)</f>
        <v>0</v>
      </c>
      <c r="J27" s="307">
        <f t="shared" si="0"/>
        <v>0</v>
      </c>
      <c r="K27" s="308"/>
    </row>
    <row r="28" spans="1:11" ht="30.95" customHeight="1">
      <c r="A28" s="306">
        <v>23</v>
      </c>
      <c r="B28" s="308">
        <f>VLOOKUP($A28,'중기산출(양식)'!$A$5:$M$365,7,FALSE)</f>
        <v>0</v>
      </c>
      <c r="C28" s="308">
        <f>VLOOKUP($A28,'중기산출(양식)'!$B$5:$M$365,6,FALSE)</f>
        <v>0</v>
      </c>
      <c r="D28" s="306" t="s">
        <v>516</v>
      </c>
      <c r="E28" s="307">
        <f>VLOOKUP($A28,'중기산출(양식)'!$C$5:$M$365,10,FALSE)</f>
        <v>0</v>
      </c>
      <c r="F28" s="307"/>
      <c r="G28" s="307">
        <f>VLOOKUP($A28,'중기산출(양식)'!$D$5:$M$365,9,FALSE)</f>
        <v>0</v>
      </c>
      <c r="H28" s="307"/>
      <c r="I28" s="307">
        <f>VLOOKUP($A28,'중기산출(양식)'!$E$5:$M$365,8,FALSE)</f>
        <v>0</v>
      </c>
      <c r="J28" s="307">
        <f t="shared" si="0"/>
        <v>0</v>
      </c>
      <c r="K28" s="308"/>
    </row>
    <row r="29" spans="1:11" ht="30.95" customHeight="1">
      <c r="A29" s="306">
        <v>24</v>
      </c>
      <c r="B29" s="308">
        <f>VLOOKUP($A29,'중기산출(양식)'!$A$5:$M$365,7,FALSE)</f>
        <v>0</v>
      </c>
      <c r="C29" s="308">
        <f>VLOOKUP($A29,'중기산출(양식)'!$B$5:$M$365,6,FALSE)</f>
        <v>0</v>
      </c>
      <c r="D29" s="306" t="s">
        <v>516</v>
      </c>
      <c r="E29" s="307">
        <f>VLOOKUP($A29,'중기산출(양식)'!$C$5:$M$365,10,FALSE)</f>
        <v>0</v>
      </c>
      <c r="F29" s="307"/>
      <c r="G29" s="307">
        <f>VLOOKUP($A29,'중기산출(양식)'!$D$5:$M$365,9,FALSE)</f>
        <v>0</v>
      </c>
      <c r="H29" s="307"/>
      <c r="I29" s="307">
        <f>VLOOKUP($A29,'중기산출(양식)'!$E$5:$M$365,8,FALSE)</f>
        <v>0</v>
      </c>
      <c r="J29" s="307">
        <f t="shared" si="0"/>
        <v>0</v>
      </c>
      <c r="K29" s="308"/>
    </row>
    <row r="30" spans="1:11" ht="30.95" customHeight="1">
      <c r="A30" s="306">
        <v>25</v>
      </c>
      <c r="B30" s="308">
        <f>VLOOKUP($A30,'중기산출(양식)'!$A$5:$M$365,7,FALSE)</f>
        <v>0</v>
      </c>
      <c r="C30" s="308">
        <f>VLOOKUP($A30,'중기산출(양식)'!$B$5:$M$365,6,FALSE)</f>
        <v>0</v>
      </c>
      <c r="D30" s="306" t="s">
        <v>516</v>
      </c>
      <c r="E30" s="307">
        <f>VLOOKUP($A30,'중기산출(양식)'!$C$5:$M$365,10,FALSE)</f>
        <v>0</v>
      </c>
      <c r="F30" s="307"/>
      <c r="G30" s="307">
        <f>VLOOKUP($A30,'중기산출(양식)'!$D$5:$M$365,9,FALSE)</f>
        <v>0</v>
      </c>
      <c r="H30" s="307"/>
      <c r="I30" s="307">
        <f>VLOOKUP($A30,'중기산출(양식)'!$E$5:$M$365,8,FALSE)</f>
        <v>0</v>
      </c>
      <c r="J30" s="307">
        <f t="shared" si="0"/>
        <v>0</v>
      </c>
      <c r="K30" s="308"/>
    </row>
    <row r="31" spans="1:11" ht="30.95" customHeight="1">
      <c r="A31" s="306">
        <v>26</v>
      </c>
      <c r="B31" s="308">
        <f>VLOOKUP($A31,'중기산출(양식)'!$A$5:$M$365,7,FALSE)</f>
        <v>0</v>
      </c>
      <c r="C31" s="308">
        <f>VLOOKUP($A31,'중기산출(양식)'!$B$5:$M$365,6,FALSE)</f>
        <v>0</v>
      </c>
      <c r="D31" s="306" t="s">
        <v>516</v>
      </c>
      <c r="E31" s="307">
        <f>VLOOKUP($A31,'중기산출(양식)'!$C$5:$M$365,10,FALSE)</f>
        <v>0</v>
      </c>
      <c r="F31" s="307"/>
      <c r="G31" s="307">
        <f>VLOOKUP($A31,'중기산출(양식)'!$D$5:$M$365,9,FALSE)</f>
        <v>0</v>
      </c>
      <c r="H31" s="307"/>
      <c r="I31" s="307">
        <f>VLOOKUP($A31,'중기산출(양식)'!$E$5:$M$365,8,FALSE)</f>
        <v>0</v>
      </c>
      <c r="J31" s="307">
        <f t="shared" si="0"/>
        <v>0</v>
      </c>
      <c r="K31" s="308"/>
    </row>
    <row r="32" spans="1:11" ht="30.95" customHeight="1">
      <c r="A32" s="306">
        <v>27</v>
      </c>
      <c r="B32" s="308">
        <f>VLOOKUP($A32,'중기산출(양식)'!$A$5:$M$365,7,FALSE)</f>
        <v>0</v>
      </c>
      <c r="C32" s="308">
        <f>VLOOKUP($A32,'중기산출(양식)'!$B$5:$M$365,6,FALSE)</f>
        <v>0</v>
      </c>
      <c r="D32" s="306" t="s">
        <v>516</v>
      </c>
      <c r="E32" s="307">
        <f>VLOOKUP($A32,'중기산출(양식)'!$C$5:$M$365,10,FALSE)</f>
        <v>0</v>
      </c>
      <c r="F32" s="307"/>
      <c r="G32" s="307">
        <f>VLOOKUP($A32,'중기산출(양식)'!$D$5:$M$365,9,FALSE)</f>
        <v>0</v>
      </c>
      <c r="H32" s="307"/>
      <c r="I32" s="307">
        <f>VLOOKUP($A32,'중기산출(양식)'!$E$5:$M$365,8,FALSE)</f>
        <v>0</v>
      </c>
      <c r="J32" s="307">
        <f t="shared" si="0"/>
        <v>0</v>
      </c>
      <c r="K32" s="308"/>
    </row>
    <row r="33" spans="1:11" ht="30.95" customHeight="1">
      <c r="A33" s="306">
        <v>28</v>
      </c>
      <c r="B33" s="308">
        <f>VLOOKUP($A33,'중기산출(양식)'!$A$5:$M$365,7,FALSE)</f>
        <v>0</v>
      </c>
      <c r="C33" s="308">
        <f>VLOOKUP($A33,'중기산출(양식)'!$B$5:$M$365,6,FALSE)</f>
        <v>0</v>
      </c>
      <c r="D33" s="306" t="s">
        <v>516</v>
      </c>
      <c r="E33" s="307">
        <f>VLOOKUP($A33,'중기산출(양식)'!$C$5:$M$365,10,FALSE)</f>
        <v>0</v>
      </c>
      <c r="F33" s="307"/>
      <c r="G33" s="307">
        <f>VLOOKUP($A33,'중기산출(양식)'!$D$5:$M$365,9,FALSE)</f>
        <v>0</v>
      </c>
      <c r="H33" s="307"/>
      <c r="I33" s="307">
        <f>VLOOKUP($A33,'중기산출(양식)'!$E$5:$M$365,8,FALSE)</f>
        <v>0</v>
      </c>
      <c r="J33" s="307">
        <f t="shared" si="0"/>
        <v>0</v>
      </c>
      <c r="K33" s="308"/>
    </row>
    <row r="34" spans="1:11" ht="30.95" customHeight="1">
      <c r="A34" s="306">
        <v>29</v>
      </c>
      <c r="B34" s="308">
        <f>VLOOKUP($A34,'중기산출(양식)'!$A$5:$M$365,7,FALSE)</f>
        <v>0</v>
      </c>
      <c r="C34" s="308">
        <f>VLOOKUP($A34,'중기산출(양식)'!$B$5:$M$365,6,FALSE)</f>
        <v>0</v>
      </c>
      <c r="D34" s="306" t="s">
        <v>516</v>
      </c>
      <c r="E34" s="307">
        <f>VLOOKUP($A34,'중기산출(양식)'!$C$5:$M$365,10,FALSE)</f>
        <v>0</v>
      </c>
      <c r="F34" s="307"/>
      <c r="G34" s="307">
        <f>VLOOKUP($A34,'중기산출(양식)'!$D$5:$M$365,9,FALSE)</f>
        <v>0</v>
      </c>
      <c r="H34" s="307"/>
      <c r="I34" s="307">
        <f>VLOOKUP($A34,'중기산출(양식)'!$E$5:$M$365,8,FALSE)</f>
        <v>0</v>
      </c>
      <c r="J34" s="307">
        <f t="shared" si="0"/>
        <v>0</v>
      </c>
      <c r="K34" s="308"/>
    </row>
    <row r="35" spans="1:11" ht="30.95" customHeight="1">
      <c r="A35" s="306">
        <v>30</v>
      </c>
      <c r="B35" s="308">
        <f>VLOOKUP($A35,'중기산출(양식)'!$A$5:$M$365,7,FALSE)</f>
        <v>0</v>
      </c>
      <c r="C35" s="308">
        <f>VLOOKUP($A35,'중기산출(양식)'!$B$5:$M$365,6,FALSE)</f>
        <v>0</v>
      </c>
      <c r="D35" s="306" t="s">
        <v>516</v>
      </c>
      <c r="E35" s="307">
        <f>VLOOKUP($A35,'중기산출(양식)'!$C$5:$M$365,10,FALSE)</f>
        <v>0</v>
      </c>
      <c r="F35" s="307"/>
      <c r="G35" s="307">
        <f>VLOOKUP($A35,'중기산출(양식)'!$D$5:$M$365,9,FALSE)</f>
        <v>0</v>
      </c>
      <c r="H35" s="307"/>
      <c r="I35" s="307">
        <f>VLOOKUP($A35,'중기산출(양식)'!$E$5:$M$365,8,FALSE)</f>
        <v>0</v>
      </c>
      <c r="J35" s="307">
        <f t="shared" si="0"/>
        <v>0</v>
      </c>
      <c r="K35" s="308"/>
    </row>
  </sheetData>
  <phoneticPr fontId="5"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
    <tabColor rgb="FF92D050"/>
    <pageSetUpPr fitToPage="1"/>
  </sheetPr>
  <dimension ref="A1:M364"/>
  <sheetViews>
    <sheetView view="pageBreakPreview" zoomScaleNormal="100" zoomScaleSheetLayoutView="100" workbookViewId="0"/>
  </sheetViews>
  <sheetFormatPr defaultRowHeight="13.5"/>
  <cols>
    <col min="1" max="5" width="3.44140625" style="309" customWidth="1"/>
    <col min="6" max="6" width="13.21875" style="309" customWidth="1"/>
    <col min="7" max="7" width="16.44140625" style="309" customWidth="1"/>
    <col min="8" max="8" width="20.21875" style="309" bestFit="1" customWidth="1"/>
    <col min="9" max="9" width="6.6640625" style="309" bestFit="1" customWidth="1"/>
    <col min="10" max="10" width="5.77734375" style="309" bestFit="1" customWidth="1"/>
    <col min="11" max="11" width="8.44140625" style="309" bestFit="1" customWidth="1"/>
    <col min="12" max="12" width="9.33203125" style="309" bestFit="1" customWidth="1"/>
    <col min="13" max="13" width="13.21875" style="309" customWidth="1"/>
    <col min="14" max="224" width="8.88671875" style="309"/>
    <col min="225" max="232" width="13.21875" style="309" customWidth="1"/>
    <col min="233" max="238" width="0" style="309" hidden="1" customWidth="1"/>
    <col min="239" max="480" width="8.88671875" style="309"/>
    <col min="481" max="488" width="13.21875" style="309" customWidth="1"/>
    <col min="489" max="494" width="0" style="309" hidden="1" customWidth="1"/>
    <col min="495" max="736" width="8.88671875" style="309"/>
    <col min="737" max="744" width="13.21875" style="309" customWidth="1"/>
    <col min="745" max="750" width="0" style="309" hidden="1" customWidth="1"/>
    <col min="751" max="992" width="8.88671875" style="309"/>
    <col min="993" max="1000" width="13.21875" style="309" customWidth="1"/>
    <col min="1001" max="1006" width="0" style="309" hidden="1" customWidth="1"/>
    <col min="1007" max="1248" width="8.88671875" style="309"/>
    <col min="1249" max="1256" width="13.21875" style="309" customWidth="1"/>
    <col min="1257" max="1262" width="0" style="309" hidden="1" customWidth="1"/>
    <col min="1263" max="1504" width="8.88671875" style="309"/>
    <col min="1505" max="1512" width="13.21875" style="309" customWidth="1"/>
    <col min="1513" max="1518" width="0" style="309" hidden="1" customWidth="1"/>
    <col min="1519" max="1760" width="8.88671875" style="309"/>
    <col min="1761" max="1768" width="13.21875" style="309" customWidth="1"/>
    <col min="1769" max="1774" width="0" style="309" hidden="1" customWidth="1"/>
    <col min="1775" max="2016" width="8.88671875" style="309"/>
    <col min="2017" max="2024" width="13.21875" style="309" customWidth="1"/>
    <col min="2025" max="2030" width="0" style="309" hidden="1" customWidth="1"/>
    <col min="2031" max="2272" width="8.88671875" style="309"/>
    <col min="2273" max="2280" width="13.21875" style="309" customWidth="1"/>
    <col min="2281" max="2286" width="0" style="309" hidden="1" customWidth="1"/>
    <col min="2287" max="2528" width="8.88671875" style="309"/>
    <col min="2529" max="2536" width="13.21875" style="309" customWidth="1"/>
    <col min="2537" max="2542" width="0" style="309" hidden="1" customWidth="1"/>
    <col min="2543" max="2784" width="8.88671875" style="309"/>
    <col min="2785" max="2792" width="13.21875" style="309" customWidth="1"/>
    <col min="2793" max="2798" width="0" style="309" hidden="1" customWidth="1"/>
    <col min="2799" max="3040" width="8.88671875" style="309"/>
    <col min="3041" max="3048" width="13.21875" style="309" customWidth="1"/>
    <col min="3049" max="3054" width="0" style="309" hidden="1" customWidth="1"/>
    <col min="3055" max="3296" width="8.88671875" style="309"/>
    <col min="3297" max="3304" width="13.21875" style="309" customWidth="1"/>
    <col min="3305" max="3310" width="0" style="309" hidden="1" customWidth="1"/>
    <col min="3311" max="3552" width="8.88671875" style="309"/>
    <col min="3553" max="3560" width="13.21875" style="309" customWidth="1"/>
    <col min="3561" max="3566" width="0" style="309" hidden="1" customWidth="1"/>
    <col min="3567" max="3808" width="8.88671875" style="309"/>
    <col min="3809" max="3816" width="13.21875" style="309" customWidth="1"/>
    <col min="3817" max="3822" width="0" style="309" hidden="1" customWidth="1"/>
    <col min="3823" max="4064" width="8.88671875" style="309"/>
    <col min="4065" max="4072" width="13.21875" style="309" customWidth="1"/>
    <col min="4073" max="4078" width="0" style="309" hidden="1" customWidth="1"/>
    <col min="4079" max="4320" width="8.88671875" style="309"/>
    <col min="4321" max="4328" width="13.21875" style="309" customWidth="1"/>
    <col min="4329" max="4334" width="0" style="309" hidden="1" customWidth="1"/>
    <col min="4335" max="4576" width="8.88671875" style="309"/>
    <col min="4577" max="4584" width="13.21875" style="309" customWidth="1"/>
    <col min="4585" max="4590" width="0" style="309" hidden="1" customWidth="1"/>
    <col min="4591" max="4832" width="8.88671875" style="309"/>
    <col min="4833" max="4840" width="13.21875" style="309" customWidth="1"/>
    <col min="4841" max="4846" width="0" style="309" hidden="1" customWidth="1"/>
    <col min="4847" max="5088" width="8.88671875" style="309"/>
    <col min="5089" max="5096" width="13.21875" style="309" customWidth="1"/>
    <col min="5097" max="5102" width="0" style="309" hidden="1" customWidth="1"/>
    <col min="5103" max="5344" width="8.88671875" style="309"/>
    <col min="5345" max="5352" width="13.21875" style="309" customWidth="1"/>
    <col min="5353" max="5358" width="0" style="309" hidden="1" customWidth="1"/>
    <col min="5359" max="5600" width="8.88671875" style="309"/>
    <col min="5601" max="5608" width="13.21875" style="309" customWidth="1"/>
    <col min="5609" max="5614" width="0" style="309" hidden="1" customWidth="1"/>
    <col min="5615" max="5856" width="8.88671875" style="309"/>
    <col min="5857" max="5864" width="13.21875" style="309" customWidth="1"/>
    <col min="5865" max="5870" width="0" style="309" hidden="1" customWidth="1"/>
    <col min="5871" max="6112" width="8.88671875" style="309"/>
    <col min="6113" max="6120" width="13.21875" style="309" customWidth="1"/>
    <col min="6121" max="6126" width="0" style="309" hidden="1" customWidth="1"/>
    <col min="6127" max="6368" width="8.88671875" style="309"/>
    <col min="6369" max="6376" width="13.21875" style="309" customWidth="1"/>
    <col min="6377" max="6382" width="0" style="309" hidden="1" customWidth="1"/>
    <col min="6383" max="6624" width="8.88671875" style="309"/>
    <col min="6625" max="6632" width="13.21875" style="309" customWidth="1"/>
    <col min="6633" max="6638" width="0" style="309" hidden="1" customWidth="1"/>
    <col min="6639" max="6880" width="8.88671875" style="309"/>
    <col min="6881" max="6888" width="13.21875" style="309" customWidth="1"/>
    <col min="6889" max="6894" width="0" style="309" hidden="1" customWidth="1"/>
    <col min="6895" max="7136" width="8.88671875" style="309"/>
    <col min="7137" max="7144" width="13.21875" style="309" customWidth="1"/>
    <col min="7145" max="7150" width="0" style="309" hidden="1" customWidth="1"/>
    <col min="7151" max="7392" width="8.88671875" style="309"/>
    <col min="7393" max="7400" width="13.21875" style="309" customWidth="1"/>
    <col min="7401" max="7406" width="0" style="309" hidden="1" customWidth="1"/>
    <col min="7407" max="7648" width="8.88671875" style="309"/>
    <col min="7649" max="7656" width="13.21875" style="309" customWidth="1"/>
    <col min="7657" max="7662" width="0" style="309" hidden="1" customWidth="1"/>
    <col min="7663" max="7904" width="8.88671875" style="309"/>
    <col min="7905" max="7912" width="13.21875" style="309" customWidth="1"/>
    <col min="7913" max="7918" width="0" style="309" hidden="1" customWidth="1"/>
    <col min="7919" max="8160" width="8.88671875" style="309"/>
    <col min="8161" max="8168" width="13.21875" style="309" customWidth="1"/>
    <col min="8169" max="8174" width="0" style="309" hidden="1" customWidth="1"/>
    <col min="8175" max="8416" width="8.88671875" style="309"/>
    <col min="8417" max="8424" width="13.21875" style="309" customWidth="1"/>
    <col min="8425" max="8430" width="0" style="309" hidden="1" customWidth="1"/>
    <col min="8431" max="8672" width="8.88671875" style="309"/>
    <col min="8673" max="8680" width="13.21875" style="309" customWidth="1"/>
    <col min="8681" max="8686" width="0" style="309" hidden="1" customWidth="1"/>
    <col min="8687" max="8928" width="8.88671875" style="309"/>
    <col min="8929" max="8936" width="13.21875" style="309" customWidth="1"/>
    <col min="8937" max="8942" width="0" style="309" hidden="1" customWidth="1"/>
    <col min="8943" max="9184" width="8.88671875" style="309"/>
    <col min="9185" max="9192" width="13.21875" style="309" customWidth="1"/>
    <col min="9193" max="9198" width="0" style="309" hidden="1" customWidth="1"/>
    <col min="9199" max="9440" width="8.88671875" style="309"/>
    <col min="9441" max="9448" width="13.21875" style="309" customWidth="1"/>
    <col min="9449" max="9454" width="0" style="309" hidden="1" customWidth="1"/>
    <col min="9455" max="9696" width="8.88671875" style="309"/>
    <col min="9697" max="9704" width="13.21875" style="309" customWidth="1"/>
    <col min="9705" max="9710" width="0" style="309" hidden="1" customWidth="1"/>
    <col min="9711" max="9952" width="8.88671875" style="309"/>
    <col min="9953" max="9960" width="13.21875" style="309" customWidth="1"/>
    <col min="9961" max="9966" width="0" style="309" hidden="1" customWidth="1"/>
    <col min="9967" max="10208" width="8.88671875" style="309"/>
    <col min="10209" max="10216" width="13.21875" style="309" customWidth="1"/>
    <col min="10217" max="10222" width="0" style="309" hidden="1" customWidth="1"/>
    <col min="10223" max="10464" width="8.88671875" style="309"/>
    <col min="10465" max="10472" width="13.21875" style="309" customWidth="1"/>
    <col min="10473" max="10478" width="0" style="309" hidden="1" customWidth="1"/>
    <col min="10479" max="10720" width="8.88671875" style="309"/>
    <col min="10721" max="10728" width="13.21875" style="309" customWidth="1"/>
    <col min="10729" max="10734" width="0" style="309" hidden="1" customWidth="1"/>
    <col min="10735" max="10976" width="8.88671875" style="309"/>
    <col min="10977" max="10984" width="13.21875" style="309" customWidth="1"/>
    <col min="10985" max="10990" width="0" style="309" hidden="1" customWidth="1"/>
    <col min="10991" max="11232" width="8.88671875" style="309"/>
    <col min="11233" max="11240" width="13.21875" style="309" customWidth="1"/>
    <col min="11241" max="11246" width="0" style="309" hidden="1" customWidth="1"/>
    <col min="11247" max="11488" width="8.88671875" style="309"/>
    <col min="11489" max="11496" width="13.21875" style="309" customWidth="1"/>
    <col min="11497" max="11502" width="0" style="309" hidden="1" customWidth="1"/>
    <col min="11503" max="11744" width="8.88671875" style="309"/>
    <col min="11745" max="11752" width="13.21875" style="309" customWidth="1"/>
    <col min="11753" max="11758" width="0" style="309" hidden="1" customWidth="1"/>
    <col min="11759" max="12000" width="8.88671875" style="309"/>
    <col min="12001" max="12008" width="13.21875" style="309" customWidth="1"/>
    <col min="12009" max="12014" width="0" style="309" hidden="1" customWidth="1"/>
    <col min="12015" max="12256" width="8.88671875" style="309"/>
    <col min="12257" max="12264" width="13.21875" style="309" customWidth="1"/>
    <col min="12265" max="12270" width="0" style="309" hidden="1" customWidth="1"/>
    <col min="12271" max="12512" width="8.88671875" style="309"/>
    <col min="12513" max="12520" width="13.21875" style="309" customWidth="1"/>
    <col min="12521" max="12526" width="0" style="309" hidden="1" customWidth="1"/>
    <col min="12527" max="12768" width="8.88671875" style="309"/>
    <col min="12769" max="12776" width="13.21875" style="309" customWidth="1"/>
    <col min="12777" max="12782" width="0" style="309" hidden="1" customWidth="1"/>
    <col min="12783" max="13024" width="8.88671875" style="309"/>
    <col min="13025" max="13032" width="13.21875" style="309" customWidth="1"/>
    <col min="13033" max="13038" width="0" style="309" hidden="1" customWidth="1"/>
    <col min="13039" max="13280" width="8.88671875" style="309"/>
    <col min="13281" max="13288" width="13.21875" style="309" customWidth="1"/>
    <col min="13289" max="13294" width="0" style="309" hidden="1" customWidth="1"/>
    <col min="13295" max="13536" width="8.88671875" style="309"/>
    <col min="13537" max="13544" width="13.21875" style="309" customWidth="1"/>
    <col min="13545" max="13550" width="0" style="309" hidden="1" customWidth="1"/>
    <col min="13551" max="13792" width="8.88671875" style="309"/>
    <col min="13793" max="13800" width="13.21875" style="309" customWidth="1"/>
    <col min="13801" max="13806" width="0" style="309" hidden="1" customWidth="1"/>
    <col min="13807" max="14048" width="8.88671875" style="309"/>
    <col min="14049" max="14056" width="13.21875" style="309" customWidth="1"/>
    <col min="14057" max="14062" width="0" style="309" hidden="1" customWidth="1"/>
    <col min="14063" max="14304" width="8.88671875" style="309"/>
    <col min="14305" max="14312" width="13.21875" style="309" customWidth="1"/>
    <col min="14313" max="14318" width="0" style="309" hidden="1" customWidth="1"/>
    <col min="14319" max="14560" width="8.88671875" style="309"/>
    <col min="14561" max="14568" width="13.21875" style="309" customWidth="1"/>
    <col min="14569" max="14574" width="0" style="309" hidden="1" customWidth="1"/>
    <col min="14575" max="14816" width="8.88671875" style="309"/>
    <col min="14817" max="14824" width="13.21875" style="309" customWidth="1"/>
    <col min="14825" max="14830" width="0" style="309" hidden="1" customWidth="1"/>
    <col min="14831" max="15072" width="8.88671875" style="309"/>
    <col min="15073" max="15080" width="13.21875" style="309" customWidth="1"/>
    <col min="15081" max="15086" width="0" style="309" hidden="1" customWidth="1"/>
    <col min="15087" max="15328" width="8.88671875" style="309"/>
    <col min="15329" max="15336" width="13.21875" style="309" customWidth="1"/>
    <col min="15337" max="15342" width="0" style="309" hidden="1" customWidth="1"/>
    <col min="15343" max="15584" width="8.88671875" style="309"/>
    <col min="15585" max="15592" width="13.21875" style="309" customWidth="1"/>
    <col min="15593" max="15598" width="0" style="309" hidden="1" customWidth="1"/>
    <col min="15599" max="15840" width="8.88671875" style="309"/>
    <col min="15841" max="15848" width="13.21875" style="309" customWidth="1"/>
    <col min="15849" max="15854" width="0" style="309" hidden="1" customWidth="1"/>
    <col min="15855" max="16096" width="8.88671875" style="309"/>
    <col min="16097" max="16104" width="13.21875" style="309" customWidth="1"/>
    <col min="16105" max="16110" width="0" style="309" hidden="1" customWidth="1"/>
    <col min="16111" max="16384" width="8.88671875" style="309"/>
  </cols>
  <sheetData>
    <row r="1" spans="1:13" ht="20.25" customHeight="1">
      <c r="F1" s="310" t="s">
        <v>503</v>
      </c>
      <c r="M1" s="311"/>
    </row>
    <row r="2" spans="1:13" ht="30" customHeight="1">
      <c r="F2" s="312" t="s">
        <v>504</v>
      </c>
      <c r="G2" s="313"/>
      <c r="H2" s="313"/>
      <c r="I2" s="313"/>
      <c r="J2" s="313"/>
      <c r="K2" s="313"/>
      <c r="L2" s="313"/>
      <c r="M2" s="314"/>
    </row>
    <row r="3" spans="1:13" ht="20.25" customHeight="1">
      <c r="F3" s="315"/>
      <c r="M3" s="311"/>
    </row>
    <row r="4" spans="1:13" ht="20.25" customHeight="1" thickBot="1"/>
    <row r="5" spans="1:13" ht="32.450000000000003" customHeight="1" thickTop="1" thickBot="1">
      <c r="A5" s="309">
        <v>1</v>
      </c>
      <c r="F5" s="316" t="s">
        <v>505</v>
      </c>
      <c r="G5" s="317"/>
      <c r="H5" s="317"/>
      <c r="I5" s="317"/>
      <c r="J5" s="317"/>
      <c r="K5" s="317"/>
      <c r="L5" s="317"/>
      <c r="M5" s="317"/>
    </row>
    <row r="6" spans="1:13" ht="32.450000000000003" customHeight="1" thickTop="1">
      <c r="B6" s="309">
        <f>+A5</f>
        <v>1</v>
      </c>
      <c r="F6" s="316" t="s">
        <v>515</v>
      </c>
      <c r="G6" s="318"/>
      <c r="H6" s="317"/>
      <c r="I6" s="317"/>
      <c r="J6" s="317"/>
      <c r="K6" s="317"/>
      <c r="L6" s="317"/>
      <c r="M6" s="317"/>
    </row>
    <row r="7" spans="1:13" ht="32.450000000000003" customHeight="1">
      <c r="F7" s="319" t="s">
        <v>506</v>
      </c>
      <c r="G7" s="319"/>
      <c r="H7" s="320" t="s">
        <v>507</v>
      </c>
      <c r="I7" s="320" t="s">
        <v>492</v>
      </c>
      <c r="J7" s="320" t="s">
        <v>493</v>
      </c>
      <c r="K7" s="320" t="s">
        <v>489</v>
      </c>
      <c r="L7" s="320" t="s">
        <v>494</v>
      </c>
      <c r="M7" s="320" t="s">
        <v>495</v>
      </c>
    </row>
    <row r="8" spans="1:13" ht="32.450000000000003" customHeight="1">
      <c r="F8" s="309" t="s">
        <v>508</v>
      </c>
      <c r="J8" s="309" t="s">
        <v>498</v>
      </c>
      <c r="K8" s="321"/>
      <c r="L8" s="321">
        <f>ROUNDDOWN(K8*I8,0)</f>
        <v>0</v>
      </c>
    </row>
    <row r="9" spans="1:13" ht="32.450000000000003" customHeight="1">
      <c r="J9" s="309" t="s">
        <v>499</v>
      </c>
      <c r="K9" s="321">
        <f>+L8</f>
        <v>0</v>
      </c>
      <c r="L9" s="321">
        <f>ROUNDDOWN(K9*I9%,0)</f>
        <v>0</v>
      </c>
    </row>
    <row r="10" spans="1:13" ht="32.450000000000003" customHeight="1">
      <c r="C10" s="309">
        <f>+B6</f>
        <v>1</v>
      </c>
      <c r="G10" s="322" t="s">
        <v>497</v>
      </c>
      <c r="K10" s="321"/>
      <c r="L10" s="321">
        <f>SUM(L8:L9)</f>
        <v>0</v>
      </c>
    </row>
    <row r="11" spans="1:13" ht="32.450000000000003" customHeight="1">
      <c r="F11" s="309" t="s">
        <v>509</v>
      </c>
      <c r="J11" s="309" t="s">
        <v>500</v>
      </c>
      <c r="K11" s="321"/>
      <c r="L11" s="321">
        <f>ROUNDDOWN(K11*I11,0)</f>
        <v>0</v>
      </c>
    </row>
    <row r="12" spans="1:13" ht="32.450000000000003" customHeight="1">
      <c r="D12" s="309">
        <f>+C10</f>
        <v>1</v>
      </c>
      <c r="G12" s="322" t="s">
        <v>497</v>
      </c>
      <c r="K12" s="321"/>
      <c r="L12" s="321">
        <f>SUM(L11:L11)</f>
        <v>0</v>
      </c>
      <c r="M12" s="309" t="s">
        <v>501</v>
      </c>
    </row>
    <row r="13" spans="1:13" ht="32.450000000000003" customHeight="1">
      <c r="F13" s="309" t="s">
        <v>496</v>
      </c>
      <c r="J13" s="309" t="s">
        <v>491</v>
      </c>
      <c r="K13" s="321"/>
      <c r="L13" s="321">
        <f>ROUNDDOWN(K13*I13,0)</f>
        <v>0</v>
      </c>
    </row>
    <row r="14" spans="1:13" ht="32.450000000000003" customHeight="1">
      <c r="E14" s="309">
        <f>+D12</f>
        <v>1</v>
      </c>
      <c r="G14" s="322" t="s">
        <v>497</v>
      </c>
      <c r="K14" s="321"/>
      <c r="L14" s="321">
        <f>SUM(L13:L13)</f>
        <v>0</v>
      </c>
    </row>
    <row r="15" spans="1:13" ht="32.450000000000003" customHeight="1" thickBot="1">
      <c r="G15" s="322" t="s">
        <v>502</v>
      </c>
      <c r="K15" s="321"/>
      <c r="L15" s="321">
        <f>+L14+L10+L12</f>
        <v>0</v>
      </c>
      <c r="M15" s="309" t="s">
        <v>501</v>
      </c>
    </row>
    <row r="16" spans="1:13" ht="32.450000000000003" customHeight="1" thickTop="1" thickBot="1">
      <c r="F16" s="317"/>
      <c r="G16" s="317"/>
      <c r="H16" s="317"/>
      <c r="I16" s="317"/>
      <c r="J16" s="317"/>
      <c r="K16" s="317"/>
      <c r="L16" s="317"/>
      <c r="M16" s="317"/>
    </row>
    <row r="17" spans="1:13" ht="32.450000000000003" customHeight="1" thickTop="1" thickBot="1">
      <c r="A17" s="309">
        <f>+A5+1</f>
        <v>2</v>
      </c>
      <c r="F17" s="316" t="s">
        <v>505</v>
      </c>
      <c r="G17" s="317"/>
      <c r="H17" s="317"/>
      <c r="I17" s="317"/>
      <c r="J17" s="317"/>
      <c r="K17" s="317"/>
      <c r="L17" s="317"/>
      <c r="M17" s="317"/>
    </row>
    <row r="18" spans="1:13" ht="32.450000000000003" customHeight="1" thickTop="1">
      <c r="B18" s="309">
        <f>+A17</f>
        <v>2</v>
      </c>
      <c r="F18" s="316" t="s">
        <v>515</v>
      </c>
      <c r="G18" s="318"/>
      <c r="H18" s="317"/>
      <c r="I18" s="317"/>
      <c r="J18" s="317"/>
      <c r="K18" s="317"/>
      <c r="L18" s="317"/>
      <c r="M18" s="317"/>
    </row>
    <row r="19" spans="1:13" ht="32.450000000000003" customHeight="1">
      <c r="F19" s="319" t="s">
        <v>506</v>
      </c>
      <c r="G19" s="319"/>
      <c r="H19" s="320" t="s">
        <v>507</v>
      </c>
      <c r="I19" s="320" t="s">
        <v>492</v>
      </c>
      <c r="J19" s="320" t="s">
        <v>493</v>
      </c>
      <c r="K19" s="320" t="s">
        <v>489</v>
      </c>
      <c r="L19" s="320" t="s">
        <v>494</v>
      </c>
      <c r="M19" s="320" t="s">
        <v>495</v>
      </c>
    </row>
    <row r="20" spans="1:13" ht="32.450000000000003" customHeight="1">
      <c r="F20" s="309" t="s">
        <v>508</v>
      </c>
      <c r="J20" s="309" t="s">
        <v>498</v>
      </c>
      <c r="K20" s="321"/>
      <c r="L20" s="321">
        <f>ROUNDDOWN(K20*I20,0)</f>
        <v>0</v>
      </c>
    </row>
    <row r="21" spans="1:13" ht="32.450000000000003" customHeight="1">
      <c r="J21" s="309" t="s">
        <v>499</v>
      </c>
      <c r="K21" s="321">
        <f>+L20</f>
        <v>0</v>
      </c>
      <c r="L21" s="321">
        <f>ROUNDDOWN(K21*I21%,0)</f>
        <v>0</v>
      </c>
    </row>
    <row r="22" spans="1:13" ht="32.450000000000003" customHeight="1">
      <c r="C22" s="309">
        <f>+B18</f>
        <v>2</v>
      </c>
      <c r="G22" s="322" t="s">
        <v>497</v>
      </c>
      <c r="K22" s="321"/>
      <c r="L22" s="321">
        <f>SUM(L20:L21)</f>
        <v>0</v>
      </c>
    </row>
    <row r="23" spans="1:13" ht="32.450000000000003" customHeight="1">
      <c r="F23" s="309" t="s">
        <v>509</v>
      </c>
      <c r="J23" s="309" t="s">
        <v>500</v>
      </c>
      <c r="K23" s="321"/>
      <c r="L23" s="321">
        <f>ROUNDDOWN(K23*I23,0)</f>
        <v>0</v>
      </c>
    </row>
    <row r="24" spans="1:13" ht="32.450000000000003" customHeight="1">
      <c r="D24" s="309">
        <f>+C22</f>
        <v>2</v>
      </c>
      <c r="G24" s="322" t="s">
        <v>497</v>
      </c>
      <c r="K24" s="321"/>
      <c r="L24" s="321">
        <f>SUM(L23:L23)</f>
        <v>0</v>
      </c>
      <c r="M24" s="309" t="s">
        <v>501</v>
      </c>
    </row>
    <row r="25" spans="1:13" ht="32.450000000000003" customHeight="1">
      <c r="F25" s="309" t="s">
        <v>496</v>
      </c>
      <c r="J25" s="309" t="s">
        <v>491</v>
      </c>
      <c r="K25" s="321"/>
      <c r="L25" s="321">
        <f>ROUNDDOWN(K25*I25,0)</f>
        <v>0</v>
      </c>
    </row>
    <row r="26" spans="1:13" ht="32.450000000000003" customHeight="1">
      <c r="E26" s="309">
        <f>+D24</f>
        <v>2</v>
      </c>
      <c r="G26" s="322" t="s">
        <v>497</v>
      </c>
      <c r="K26" s="321"/>
      <c r="L26" s="321">
        <f>SUM(L25:L25)</f>
        <v>0</v>
      </c>
    </row>
    <row r="27" spans="1:13" ht="32.450000000000003" customHeight="1" thickBot="1">
      <c r="G27" s="322" t="s">
        <v>502</v>
      </c>
      <c r="K27" s="321"/>
      <c r="L27" s="321">
        <f>+L26+L22+L24</f>
        <v>0</v>
      </c>
      <c r="M27" s="309" t="s">
        <v>501</v>
      </c>
    </row>
    <row r="28" spans="1:13" ht="35.1" customHeight="1" thickTop="1" thickBot="1">
      <c r="F28" s="317"/>
      <c r="G28" s="317"/>
      <c r="H28" s="317"/>
      <c r="I28" s="317"/>
      <c r="J28" s="317"/>
      <c r="K28" s="317"/>
      <c r="L28" s="317"/>
      <c r="M28" s="317"/>
    </row>
    <row r="29" spans="1:13" ht="34.700000000000003" customHeight="1" thickTop="1" thickBot="1">
      <c r="A29" s="309">
        <f>+A17+1</f>
        <v>3</v>
      </c>
      <c r="F29" s="316" t="s">
        <v>505</v>
      </c>
      <c r="G29" s="317"/>
      <c r="H29" s="317"/>
      <c r="I29" s="317"/>
      <c r="J29" s="317"/>
      <c r="K29" s="317"/>
      <c r="L29" s="317"/>
      <c r="M29" s="317"/>
    </row>
    <row r="30" spans="1:13" ht="34.700000000000003" customHeight="1" thickTop="1">
      <c r="B30" s="309">
        <f>+A29</f>
        <v>3</v>
      </c>
      <c r="F30" s="316" t="s">
        <v>515</v>
      </c>
      <c r="G30" s="318"/>
      <c r="H30" s="317"/>
      <c r="I30" s="317"/>
      <c r="J30" s="317"/>
      <c r="K30" s="317"/>
      <c r="L30" s="317"/>
      <c r="M30" s="317"/>
    </row>
    <row r="31" spans="1:13" ht="34.700000000000003" customHeight="1">
      <c r="F31" s="319" t="s">
        <v>506</v>
      </c>
      <c r="G31" s="319"/>
      <c r="H31" s="320" t="s">
        <v>507</v>
      </c>
      <c r="I31" s="320" t="s">
        <v>492</v>
      </c>
      <c r="J31" s="320" t="s">
        <v>493</v>
      </c>
      <c r="K31" s="320" t="s">
        <v>489</v>
      </c>
      <c r="L31" s="320" t="s">
        <v>494</v>
      </c>
      <c r="M31" s="320" t="s">
        <v>495</v>
      </c>
    </row>
    <row r="32" spans="1:13" ht="34.700000000000003" customHeight="1">
      <c r="F32" s="309" t="s">
        <v>508</v>
      </c>
      <c r="J32" s="309" t="s">
        <v>498</v>
      </c>
      <c r="K32" s="321"/>
      <c r="L32" s="321">
        <f>ROUNDDOWN(K32*I32,0)</f>
        <v>0</v>
      </c>
    </row>
    <row r="33" spans="1:13" ht="34.700000000000003" customHeight="1">
      <c r="J33" s="309" t="s">
        <v>499</v>
      </c>
      <c r="K33" s="321">
        <f>+L32</f>
        <v>0</v>
      </c>
      <c r="L33" s="321">
        <f>ROUNDDOWN(K33*I33%,0)</f>
        <v>0</v>
      </c>
    </row>
    <row r="34" spans="1:13" ht="34.700000000000003" customHeight="1">
      <c r="C34" s="309">
        <f>+B30</f>
        <v>3</v>
      </c>
      <c r="G34" s="322" t="s">
        <v>497</v>
      </c>
      <c r="K34" s="321"/>
      <c r="L34" s="321">
        <f>SUM(L32:L33)</f>
        <v>0</v>
      </c>
    </row>
    <row r="35" spans="1:13" ht="34.700000000000003" customHeight="1">
      <c r="F35" s="309" t="s">
        <v>509</v>
      </c>
      <c r="J35" s="309" t="s">
        <v>500</v>
      </c>
      <c r="K35" s="321"/>
      <c r="L35" s="321">
        <f>ROUNDDOWN(K35*I35,0)</f>
        <v>0</v>
      </c>
    </row>
    <row r="36" spans="1:13" ht="34.700000000000003" customHeight="1">
      <c r="D36" s="309">
        <f>+C34</f>
        <v>3</v>
      </c>
      <c r="G36" s="322" t="s">
        <v>497</v>
      </c>
      <c r="K36" s="321"/>
      <c r="L36" s="321">
        <f>SUM(L35:L35)</f>
        <v>0</v>
      </c>
      <c r="M36" s="309" t="s">
        <v>501</v>
      </c>
    </row>
    <row r="37" spans="1:13" ht="34.700000000000003" customHeight="1">
      <c r="F37" s="309" t="s">
        <v>496</v>
      </c>
      <c r="J37" s="309" t="s">
        <v>491</v>
      </c>
      <c r="K37" s="321"/>
      <c r="L37" s="321">
        <f>ROUNDDOWN(K37*I37,0)</f>
        <v>0</v>
      </c>
    </row>
    <row r="38" spans="1:13" ht="34.700000000000003" customHeight="1">
      <c r="E38" s="309">
        <f>+D36</f>
        <v>3</v>
      </c>
      <c r="G38" s="322" t="s">
        <v>497</v>
      </c>
      <c r="K38" s="321"/>
      <c r="L38" s="321">
        <f>SUM(L37:L37)</f>
        <v>0</v>
      </c>
    </row>
    <row r="39" spans="1:13" ht="34.700000000000003" customHeight="1" thickBot="1">
      <c r="G39" s="322" t="s">
        <v>502</v>
      </c>
      <c r="K39" s="321"/>
      <c r="L39" s="321">
        <f>+L38+L34+L36</f>
        <v>0</v>
      </c>
      <c r="M39" s="309" t="s">
        <v>501</v>
      </c>
    </row>
    <row r="40" spans="1:13" ht="34.700000000000003" customHeight="1" thickTop="1" thickBot="1">
      <c r="F40" s="317"/>
      <c r="G40" s="317"/>
      <c r="H40" s="317"/>
      <c r="I40" s="317"/>
      <c r="J40" s="317"/>
      <c r="K40" s="317"/>
      <c r="L40" s="317"/>
      <c r="M40" s="317"/>
    </row>
    <row r="41" spans="1:13" ht="34.700000000000003" customHeight="1" thickTop="1" thickBot="1">
      <c r="A41" s="309">
        <f>+A29+1</f>
        <v>4</v>
      </c>
      <c r="F41" s="316" t="s">
        <v>505</v>
      </c>
      <c r="G41" s="317"/>
      <c r="H41" s="317"/>
      <c r="I41" s="317"/>
      <c r="J41" s="317"/>
      <c r="K41" s="317"/>
      <c r="L41" s="317"/>
      <c r="M41" s="317"/>
    </row>
    <row r="42" spans="1:13" ht="34.700000000000003" customHeight="1" thickTop="1">
      <c r="B42" s="309">
        <f>+A41</f>
        <v>4</v>
      </c>
      <c r="F42" s="316" t="s">
        <v>515</v>
      </c>
      <c r="G42" s="318"/>
      <c r="H42" s="317"/>
      <c r="I42" s="317"/>
      <c r="J42" s="317"/>
      <c r="K42" s="317"/>
      <c r="L42" s="317"/>
      <c r="M42" s="317"/>
    </row>
    <row r="43" spans="1:13" ht="34.700000000000003" customHeight="1">
      <c r="F43" s="319" t="s">
        <v>506</v>
      </c>
      <c r="G43" s="319"/>
      <c r="H43" s="320" t="s">
        <v>507</v>
      </c>
      <c r="I43" s="320" t="s">
        <v>492</v>
      </c>
      <c r="J43" s="320" t="s">
        <v>493</v>
      </c>
      <c r="K43" s="320" t="s">
        <v>489</v>
      </c>
      <c r="L43" s="320" t="s">
        <v>494</v>
      </c>
      <c r="M43" s="320" t="s">
        <v>495</v>
      </c>
    </row>
    <row r="44" spans="1:13" ht="34.700000000000003" customHeight="1">
      <c r="F44" s="309" t="s">
        <v>508</v>
      </c>
      <c r="J44" s="309" t="s">
        <v>498</v>
      </c>
      <c r="K44" s="321"/>
      <c r="L44" s="321">
        <f>ROUNDDOWN(K44*I44,0)</f>
        <v>0</v>
      </c>
    </row>
    <row r="45" spans="1:13" ht="34.700000000000003" customHeight="1">
      <c r="J45" s="309" t="s">
        <v>499</v>
      </c>
      <c r="K45" s="321">
        <f>+L44</f>
        <v>0</v>
      </c>
      <c r="L45" s="321">
        <f>ROUNDDOWN(K45*I45%,0)</f>
        <v>0</v>
      </c>
    </row>
    <row r="46" spans="1:13" ht="34.700000000000003" customHeight="1">
      <c r="C46" s="309">
        <f>+B42</f>
        <v>4</v>
      </c>
      <c r="G46" s="322" t="s">
        <v>497</v>
      </c>
      <c r="K46" s="321"/>
      <c r="L46" s="321">
        <f>SUM(L44:L45)</f>
        <v>0</v>
      </c>
    </row>
    <row r="47" spans="1:13" ht="34.700000000000003" customHeight="1">
      <c r="F47" s="309" t="s">
        <v>509</v>
      </c>
      <c r="J47" s="309" t="s">
        <v>500</v>
      </c>
      <c r="K47" s="321"/>
      <c r="L47" s="321">
        <f>ROUNDDOWN(K47*I47,0)</f>
        <v>0</v>
      </c>
    </row>
    <row r="48" spans="1:13" ht="34.700000000000003" customHeight="1">
      <c r="D48" s="309">
        <f>+C46</f>
        <v>4</v>
      </c>
      <c r="G48" s="322" t="s">
        <v>497</v>
      </c>
      <c r="K48" s="321"/>
      <c r="L48" s="321">
        <f>SUM(L47:L47)</f>
        <v>0</v>
      </c>
      <c r="M48" s="309" t="s">
        <v>501</v>
      </c>
    </row>
    <row r="49" spans="1:13" ht="34.700000000000003" customHeight="1">
      <c r="F49" s="309" t="s">
        <v>496</v>
      </c>
      <c r="J49" s="309" t="s">
        <v>491</v>
      </c>
      <c r="K49" s="321"/>
      <c r="L49" s="321">
        <f>ROUNDDOWN(K49*I49,0)</f>
        <v>0</v>
      </c>
    </row>
    <row r="50" spans="1:13" ht="34.700000000000003" customHeight="1">
      <c r="E50" s="309">
        <f>+D48</f>
        <v>4</v>
      </c>
      <c r="G50" s="322" t="s">
        <v>497</v>
      </c>
      <c r="K50" s="321"/>
      <c r="L50" s="321">
        <f>SUM(L49:L49)</f>
        <v>0</v>
      </c>
    </row>
    <row r="51" spans="1:13" ht="34.700000000000003" customHeight="1" thickBot="1">
      <c r="G51" s="322" t="s">
        <v>502</v>
      </c>
      <c r="K51" s="321"/>
      <c r="L51" s="321">
        <f>+L50+L46+L48</f>
        <v>0</v>
      </c>
      <c r="M51" s="309" t="s">
        <v>501</v>
      </c>
    </row>
    <row r="52" spans="1:13" ht="34.700000000000003" customHeight="1" thickTop="1" thickBot="1">
      <c r="F52" s="317"/>
      <c r="G52" s="317"/>
      <c r="H52" s="317"/>
      <c r="I52" s="317"/>
      <c r="J52" s="317"/>
      <c r="K52" s="317"/>
      <c r="L52" s="317"/>
      <c r="M52" s="317"/>
    </row>
    <row r="53" spans="1:13" ht="34.700000000000003" customHeight="1" thickTop="1" thickBot="1">
      <c r="A53" s="309">
        <f>+A41+1</f>
        <v>5</v>
      </c>
      <c r="F53" s="316" t="s">
        <v>505</v>
      </c>
      <c r="G53" s="317"/>
      <c r="H53" s="317"/>
      <c r="I53" s="317"/>
      <c r="J53" s="317"/>
      <c r="K53" s="317"/>
      <c r="L53" s="317"/>
      <c r="M53" s="317"/>
    </row>
    <row r="54" spans="1:13" ht="34.700000000000003" customHeight="1" thickTop="1">
      <c r="B54" s="309">
        <f>+A53</f>
        <v>5</v>
      </c>
      <c r="F54" s="316" t="s">
        <v>515</v>
      </c>
      <c r="G54" s="318"/>
      <c r="H54" s="317"/>
      <c r="I54" s="317"/>
      <c r="J54" s="317"/>
      <c r="K54" s="317"/>
      <c r="L54" s="317"/>
      <c r="M54" s="317"/>
    </row>
    <row r="55" spans="1:13" ht="34.700000000000003" customHeight="1">
      <c r="F55" s="319" t="s">
        <v>506</v>
      </c>
      <c r="G55" s="319"/>
      <c r="H55" s="320" t="s">
        <v>507</v>
      </c>
      <c r="I55" s="320" t="s">
        <v>492</v>
      </c>
      <c r="J55" s="320" t="s">
        <v>493</v>
      </c>
      <c r="K55" s="320" t="s">
        <v>489</v>
      </c>
      <c r="L55" s="320" t="s">
        <v>494</v>
      </c>
      <c r="M55" s="320" t="s">
        <v>495</v>
      </c>
    </row>
    <row r="56" spans="1:13" ht="34.700000000000003" customHeight="1">
      <c r="F56" s="309" t="s">
        <v>508</v>
      </c>
      <c r="J56" s="309" t="s">
        <v>498</v>
      </c>
      <c r="K56" s="321"/>
      <c r="L56" s="321">
        <f>ROUNDDOWN(K56*I56,0)</f>
        <v>0</v>
      </c>
    </row>
    <row r="57" spans="1:13" ht="34.700000000000003" customHeight="1">
      <c r="J57" s="309" t="s">
        <v>499</v>
      </c>
      <c r="K57" s="321">
        <f>+L56</f>
        <v>0</v>
      </c>
      <c r="L57" s="321">
        <f>ROUNDDOWN(K57*I57%,0)</f>
        <v>0</v>
      </c>
    </row>
    <row r="58" spans="1:13" ht="34.700000000000003" customHeight="1">
      <c r="C58" s="309">
        <f>+B54</f>
        <v>5</v>
      </c>
      <c r="G58" s="322" t="s">
        <v>497</v>
      </c>
      <c r="K58" s="321"/>
      <c r="L58" s="321">
        <f>SUM(L56:L57)</f>
        <v>0</v>
      </c>
    </row>
    <row r="59" spans="1:13" ht="34.700000000000003" customHeight="1">
      <c r="F59" s="309" t="s">
        <v>509</v>
      </c>
      <c r="J59" s="309" t="s">
        <v>500</v>
      </c>
      <c r="K59" s="321"/>
      <c r="L59" s="321">
        <f>ROUNDDOWN(K59*I59,0)</f>
        <v>0</v>
      </c>
    </row>
    <row r="60" spans="1:13" ht="34.700000000000003" customHeight="1">
      <c r="D60" s="309">
        <f>+C58</f>
        <v>5</v>
      </c>
      <c r="G60" s="322" t="s">
        <v>497</v>
      </c>
      <c r="K60" s="321"/>
      <c r="L60" s="321">
        <f>SUM(L59:L59)</f>
        <v>0</v>
      </c>
      <c r="M60" s="309" t="s">
        <v>501</v>
      </c>
    </row>
    <row r="61" spans="1:13" ht="34.700000000000003" customHeight="1">
      <c r="F61" s="309" t="s">
        <v>496</v>
      </c>
      <c r="J61" s="309" t="s">
        <v>491</v>
      </c>
      <c r="K61" s="321"/>
      <c r="L61" s="321">
        <f>ROUNDDOWN(K61*I61,0)</f>
        <v>0</v>
      </c>
    </row>
    <row r="62" spans="1:13" ht="34.700000000000003" customHeight="1">
      <c r="E62" s="309">
        <f>+D60</f>
        <v>5</v>
      </c>
      <c r="G62" s="322" t="s">
        <v>497</v>
      </c>
      <c r="K62" s="321"/>
      <c r="L62" s="321">
        <f>SUM(L61:L61)</f>
        <v>0</v>
      </c>
    </row>
    <row r="63" spans="1:13" ht="34.700000000000003" customHeight="1" thickBot="1">
      <c r="G63" s="322" t="s">
        <v>502</v>
      </c>
      <c r="K63" s="321"/>
      <c r="L63" s="321">
        <f>+L62+L58+L60</f>
        <v>0</v>
      </c>
      <c r="M63" s="309" t="s">
        <v>501</v>
      </c>
    </row>
    <row r="64" spans="1:13" ht="34.700000000000003" customHeight="1" thickTop="1" thickBot="1">
      <c r="F64" s="317"/>
      <c r="G64" s="317"/>
      <c r="H64" s="317"/>
      <c r="I64" s="317"/>
      <c r="J64" s="317"/>
      <c r="K64" s="317"/>
      <c r="L64" s="317"/>
      <c r="M64" s="317"/>
    </row>
    <row r="65" spans="1:13" ht="34.700000000000003" customHeight="1" thickTop="1" thickBot="1">
      <c r="A65" s="309">
        <f>+A53+1</f>
        <v>6</v>
      </c>
      <c r="F65" s="316" t="s">
        <v>505</v>
      </c>
      <c r="G65" s="317"/>
      <c r="H65" s="317"/>
      <c r="I65" s="317"/>
      <c r="J65" s="317"/>
      <c r="K65" s="317"/>
      <c r="L65" s="317"/>
      <c r="M65" s="317"/>
    </row>
    <row r="66" spans="1:13" ht="34.700000000000003" customHeight="1" thickTop="1">
      <c r="B66" s="309">
        <f>+A65</f>
        <v>6</v>
      </c>
      <c r="F66" s="316" t="s">
        <v>515</v>
      </c>
      <c r="G66" s="318"/>
      <c r="H66" s="317"/>
      <c r="I66" s="317"/>
      <c r="J66" s="317"/>
      <c r="K66" s="317"/>
      <c r="L66" s="317"/>
      <c r="M66" s="317"/>
    </row>
    <row r="67" spans="1:13" ht="34.700000000000003" customHeight="1">
      <c r="F67" s="319" t="s">
        <v>506</v>
      </c>
      <c r="G67" s="319"/>
      <c r="H67" s="320" t="s">
        <v>507</v>
      </c>
      <c r="I67" s="320" t="s">
        <v>492</v>
      </c>
      <c r="J67" s="320" t="s">
        <v>493</v>
      </c>
      <c r="K67" s="320" t="s">
        <v>489</v>
      </c>
      <c r="L67" s="320" t="s">
        <v>494</v>
      </c>
      <c r="M67" s="320" t="s">
        <v>495</v>
      </c>
    </row>
    <row r="68" spans="1:13" ht="34.700000000000003" customHeight="1">
      <c r="F68" s="309" t="s">
        <v>508</v>
      </c>
      <c r="J68" s="309" t="s">
        <v>498</v>
      </c>
      <c r="K68" s="321"/>
      <c r="L68" s="321">
        <f>ROUNDDOWN(K68*I68,0)</f>
        <v>0</v>
      </c>
    </row>
    <row r="69" spans="1:13" ht="34.700000000000003" customHeight="1">
      <c r="J69" s="309" t="s">
        <v>499</v>
      </c>
      <c r="K69" s="321">
        <f>+L68</f>
        <v>0</v>
      </c>
      <c r="L69" s="321">
        <f>ROUNDDOWN(K69*I69%,0)</f>
        <v>0</v>
      </c>
    </row>
    <row r="70" spans="1:13" ht="34.700000000000003" customHeight="1">
      <c r="C70" s="309">
        <f>+B66</f>
        <v>6</v>
      </c>
      <c r="G70" s="322" t="s">
        <v>497</v>
      </c>
      <c r="K70" s="321"/>
      <c r="L70" s="321">
        <f>SUM(L68:L69)</f>
        <v>0</v>
      </c>
    </row>
    <row r="71" spans="1:13" ht="34.700000000000003" customHeight="1">
      <c r="F71" s="309" t="s">
        <v>509</v>
      </c>
      <c r="J71" s="309" t="s">
        <v>500</v>
      </c>
      <c r="K71" s="321"/>
      <c r="L71" s="321">
        <f>ROUNDDOWN(K71*I71,0)</f>
        <v>0</v>
      </c>
    </row>
    <row r="72" spans="1:13" ht="34.700000000000003" customHeight="1">
      <c r="D72" s="309">
        <f>+C70</f>
        <v>6</v>
      </c>
      <c r="G72" s="322" t="s">
        <v>497</v>
      </c>
      <c r="K72" s="321"/>
      <c r="L72" s="321">
        <f>SUM(L71:L71)</f>
        <v>0</v>
      </c>
      <c r="M72" s="309" t="s">
        <v>501</v>
      </c>
    </row>
    <row r="73" spans="1:13" ht="34.700000000000003" customHeight="1">
      <c r="F73" s="309" t="s">
        <v>496</v>
      </c>
      <c r="J73" s="309" t="s">
        <v>491</v>
      </c>
      <c r="K73" s="321"/>
      <c r="L73" s="321">
        <f>ROUNDDOWN(K73*I73,0)</f>
        <v>0</v>
      </c>
    </row>
    <row r="74" spans="1:13" ht="34.700000000000003" customHeight="1">
      <c r="E74" s="309">
        <f>+D72</f>
        <v>6</v>
      </c>
      <c r="G74" s="322" t="s">
        <v>497</v>
      </c>
      <c r="K74" s="321"/>
      <c r="L74" s="321">
        <f>SUM(L73:L73)</f>
        <v>0</v>
      </c>
    </row>
    <row r="75" spans="1:13" ht="34.700000000000003" customHeight="1" thickBot="1">
      <c r="G75" s="322" t="s">
        <v>502</v>
      </c>
      <c r="K75" s="321"/>
      <c r="L75" s="321">
        <f>+L74+L70+L72</f>
        <v>0</v>
      </c>
      <c r="M75" s="309" t="s">
        <v>501</v>
      </c>
    </row>
    <row r="76" spans="1:13" ht="34.700000000000003" customHeight="1" thickTop="1" thickBot="1">
      <c r="F76" s="317"/>
      <c r="G76" s="317"/>
      <c r="H76" s="317"/>
      <c r="I76" s="317"/>
      <c r="J76" s="317"/>
      <c r="K76" s="317"/>
      <c r="L76" s="317"/>
      <c r="M76" s="317"/>
    </row>
    <row r="77" spans="1:13" ht="34.700000000000003" customHeight="1" thickTop="1" thickBot="1">
      <c r="A77" s="309">
        <f>+A65+1</f>
        <v>7</v>
      </c>
      <c r="F77" s="316" t="s">
        <v>505</v>
      </c>
      <c r="G77" s="317"/>
      <c r="H77" s="317"/>
      <c r="I77" s="317"/>
      <c r="J77" s="317"/>
      <c r="K77" s="317"/>
      <c r="L77" s="317"/>
      <c r="M77" s="317"/>
    </row>
    <row r="78" spans="1:13" ht="34.700000000000003" customHeight="1" thickTop="1">
      <c r="B78" s="309">
        <f>+A77</f>
        <v>7</v>
      </c>
      <c r="F78" s="316" t="s">
        <v>515</v>
      </c>
      <c r="G78" s="318"/>
      <c r="H78" s="317"/>
      <c r="I78" s="317"/>
      <c r="J78" s="317"/>
      <c r="K78" s="317"/>
      <c r="L78" s="317"/>
      <c r="M78" s="317"/>
    </row>
    <row r="79" spans="1:13" ht="34.700000000000003" customHeight="1">
      <c r="F79" s="319" t="s">
        <v>506</v>
      </c>
      <c r="G79" s="319"/>
      <c r="H79" s="320" t="s">
        <v>507</v>
      </c>
      <c r="I79" s="320" t="s">
        <v>492</v>
      </c>
      <c r="J79" s="320" t="s">
        <v>493</v>
      </c>
      <c r="K79" s="320" t="s">
        <v>489</v>
      </c>
      <c r="L79" s="320" t="s">
        <v>494</v>
      </c>
      <c r="M79" s="320" t="s">
        <v>495</v>
      </c>
    </row>
    <row r="80" spans="1:13" ht="34.700000000000003" customHeight="1">
      <c r="F80" s="309" t="s">
        <v>508</v>
      </c>
      <c r="J80" s="309" t="s">
        <v>498</v>
      </c>
      <c r="K80" s="321"/>
      <c r="L80" s="321">
        <f>ROUNDDOWN(K80*I80,0)</f>
        <v>0</v>
      </c>
    </row>
    <row r="81" spans="1:13" ht="34.700000000000003" customHeight="1">
      <c r="J81" s="309" t="s">
        <v>499</v>
      </c>
      <c r="K81" s="321">
        <f>+L80</f>
        <v>0</v>
      </c>
      <c r="L81" s="321">
        <f>ROUNDDOWN(K81*I81%,0)</f>
        <v>0</v>
      </c>
    </row>
    <row r="82" spans="1:13" ht="34.700000000000003" customHeight="1">
      <c r="C82" s="309">
        <f>+B78</f>
        <v>7</v>
      </c>
      <c r="G82" s="322" t="s">
        <v>497</v>
      </c>
      <c r="K82" s="321"/>
      <c r="L82" s="321">
        <f>SUM(L80:L81)</f>
        <v>0</v>
      </c>
    </row>
    <row r="83" spans="1:13" ht="34.700000000000003" customHeight="1">
      <c r="F83" s="309" t="s">
        <v>509</v>
      </c>
      <c r="J83" s="309" t="s">
        <v>500</v>
      </c>
      <c r="K83" s="321"/>
      <c r="L83" s="321">
        <f>ROUNDDOWN(K83*I83,0)</f>
        <v>0</v>
      </c>
    </row>
    <row r="84" spans="1:13" ht="34.700000000000003" customHeight="1">
      <c r="D84" s="309">
        <f>+C82</f>
        <v>7</v>
      </c>
      <c r="G84" s="322" t="s">
        <v>497</v>
      </c>
      <c r="K84" s="321"/>
      <c r="L84" s="321">
        <f>SUM(L83:L83)</f>
        <v>0</v>
      </c>
      <c r="M84" s="309" t="s">
        <v>501</v>
      </c>
    </row>
    <row r="85" spans="1:13" ht="34.700000000000003" customHeight="1">
      <c r="F85" s="309" t="s">
        <v>496</v>
      </c>
      <c r="J85" s="309" t="s">
        <v>491</v>
      </c>
      <c r="K85" s="321"/>
      <c r="L85" s="321">
        <f>ROUNDDOWN(K85*I85,0)</f>
        <v>0</v>
      </c>
    </row>
    <row r="86" spans="1:13" ht="34.700000000000003" customHeight="1">
      <c r="E86" s="309">
        <f>+D84</f>
        <v>7</v>
      </c>
      <c r="G86" s="322" t="s">
        <v>497</v>
      </c>
      <c r="K86" s="321"/>
      <c r="L86" s="321">
        <f>SUM(L85:L85)</f>
        <v>0</v>
      </c>
    </row>
    <row r="87" spans="1:13" ht="34.700000000000003" customHeight="1" thickBot="1">
      <c r="G87" s="322" t="s">
        <v>502</v>
      </c>
      <c r="K87" s="321"/>
      <c r="L87" s="321">
        <f>+L86+L82+L84</f>
        <v>0</v>
      </c>
      <c r="M87" s="309" t="s">
        <v>501</v>
      </c>
    </row>
    <row r="88" spans="1:13" ht="34.700000000000003" customHeight="1" thickTop="1" thickBot="1">
      <c r="F88" s="317"/>
      <c r="G88" s="317"/>
      <c r="H88" s="317"/>
      <c r="I88" s="317"/>
      <c r="J88" s="317"/>
      <c r="K88" s="317"/>
      <c r="L88" s="317"/>
      <c r="M88" s="317"/>
    </row>
    <row r="89" spans="1:13" ht="34.700000000000003" customHeight="1" thickTop="1" thickBot="1">
      <c r="A89" s="309">
        <f>+A77+1</f>
        <v>8</v>
      </c>
      <c r="F89" s="316" t="s">
        <v>505</v>
      </c>
      <c r="G89" s="317"/>
      <c r="H89" s="317"/>
      <c r="I89" s="317"/>
      <c r="J89" s="317"/>
      <c r="K89" s="317"/>
      <c r="L89" s="317"/>
      <c r="M89" s="317"/>
    </row>
    <row r="90" spans="1:13" ht="34.700000000000003" customHeight="1" thickTop="1">
      <c r="B90" s="309">
        <f>+A89</f>
        <v>8</v>
      </c>
      <c r="F90" s="316" t="s">
        <v>515</v>
      </c>
      <c r="G90" s="318"/>
      <c r="H90" s="317"/>
      <c r="I90" s="317"/>
      <c r="J90" s="317"/>
      <c r="K90" s="317"/>
      <c r="L90" s="317"/>
      <c r="M90" s="317"/>
    </row>
    <row r="91" spans="1:13" ht="34.700000000000003" customHeight="1">
      <c r="F91" s="319" t="s">
        <v>506</v>
      </c>
      <c r="G91" s="319"/>
      <c r="H91" s="320" t="s">
        <v>507</v>
      </c>
      <c r="I91" s="320" t="s">
        <v>492</v>
      </c>
      <c r="J91" s="320" t="s">
        <v>493</v>
      </c>
      <c r="K91" s="320" t="s">
        <v>489</v>
      </c>
      <c r="L91" s="320" t="s">
        <v>494</v>
      </c>
      <c r="M91" s="320" t="s">
        <v>495</v>
      </c>
    </row>
    <row r="92" spans="1:13" ht="34.700000000000003" customHeight="1">
      <c r="F92" s="309" t="s">
        <v>508</v>
      </c>
      <c r="J92" s="309" t="s">
        <v>498</v>
      </c>
      <c r="K92" s="321"/>
      <c r="L92" s="321">
        <f>ROUNDDOWN(K92*I92,0)</f>
        <v>0</v>
      </c>
    </row>
    <row r="93" spans="1:13" ht="34.700000000000003" customHeight="1">
      <c r="J93" s="309" t="s">
        <v>499</v>
      </c>
      <c r="K93" s="321">
        <f>+L92</f>
        <v>0</v>
      </c>
      <c r="L93" s="321">
        <f>ROUNDDOWN(K93*I93%,0)</f>
        <v>0</v>
      </c>
    </row>
    <row r="94" spans="1:13" ht="34.700000000000003" customHeight="1">
      <c r="C94" s="309">
        <f>+B90</f>
        <v>8</v>
      </c>
      <c r="G94" s="322" t="s">
        <v>497</v>
      </c>
      <c r="K94" s="321"/>
      <c r="L94" s="321">
        <f>SUM(L92:L93)</f>
        <v>0</v>
      </c>
    </row>
    <row r="95" spans="1:13" ht="34.700000000000003" customHeight="1">
      <c r="F95" s="309" t="s">
        <v>509</v>
      </c>
      <c r="J95" s="309" t="s">
        <v>500</v>
      </c>
      <c r="K95" s="321"/>
      <c r="L95" s="321">
        <f>ROUNDDOWN(K95*I95,0)</f>
        <v>0</v>
      </c>
    </row>
    <row r="96" spans="1:13" ht="34.700000000000003" customHeight="1">
      <c r="D96" s="309">
        <f>+C94</f>
        <v>8</v>
      </c>
      <c r="G96" s="322" t="s">
        <v>497</v>
      </c>
      <c r="K96" s="321"/>
      <c r="L96" s="321">
        <f>SUM(L95:L95)</f>
        <v>0</v>
      </c>
      <c r="M96" s="309" t="s">
        <v>501</v>
      </c>
    </row>
    <row r="97" spans="1:13" ht="34.700000000000003" customHeight="1">
      <c r="F97" s="309" t="s">
        <v>496</v>
      </c>
      <c r="J97" s="309" t="s">
        <v>491</v>
      </c>
      <c r="K97" s="321"/>
      <c r="L97" s="321">
        <f>ROUNDDOWN(K97*I97,0)</f>
        <v>0</v>
      </c>
    </row>
    <row r="98" spans="1:13" ht="34.700000000000003" customHeight="1">
      <c r="E98" s="309">
        <f>+D96</f>
        <v>8</v>
      </c>
      <c r="G98" s="322" t="s">
        <v>497</v>
      </c>
      <c r="K98" s="321"/>
      <c r="L98" s="321">
        <f>SUM(L97:L97)</f>
        <v>0</v>
      </c>
    </row>
    <row r="99" spans="1:13" ht="34.700000000000003" customHeight="1" thickBot="1">
      <c r="G99" s="322" t="s">
        <v>502</v>
      </c>
      <c r="K99" s="321"/>
      <c r="L99" s="321">
        <f>+L98+L94+L96</f>
        <v>0</v>
      </c>
      <c r="M99" s="309" t="s">
        <v>501</v>
      </c>
    </row>
    <row r="100" spans="1:13" ht="34.700000000000003" customHeight="1" thickTop="1" thickBot="1">
      <c r="F100" s="317"/>
      <c r="G100" s="317"/>
      <c r="H100" s="317"/>
      <c r="I100" s="317"/>
      <c r="J100" s="317"/>
      <c r="K100" s="317"/>
      <c r="L100" s="317"/>
      <c r="M100" s="317"/>
    </row>
    <row r="101" spans="1:13" ht="34.700000000000003" customHeight="1" thickTop="1" thickBot="1">
      <c r="A101" s="309">
        <f>+A89+1</f>
        <v>9</v>
      </c>
      <c r="F101" s="316" t="s">
        <v>505</v>
      </c>
      <c r="G101" s="317"/>
      <c r="H101" s="317"/>
      <c r="I101" s="317"/>
      <c r="J101" s="317"/>
      <c r="K101" s="317"/>
      <c r="L101" s="317"/>
      <c r="M101" s="317"/>
    </row>
    <row r="102" spans="1:13" ht="34.700000000000003" customHeight="1" thickTop="1">
      <c r="B102" s="309">
        <f>+A101</f>
        <v>9</v>
      </c>
      <c r="F102" s="316" t="s">
        <v>515</v>
      </c>
      <c r="G102" s="318"/>
      <c r="H102" s="317"/>
      <c r="I102" s="317"/>
      <c r="J102" s="317"/>
      <c r="K102" s="317"/>
      <c r="L102" s="317"/>
      <c r="M102" s="317"/>
    </row>
    <row r="103" spans="1:13" ht="34.700000000000003" customHeight="1">
      <c r="F103" s="319" t="s">
        <v>506</v>
      </c>
      <c r="G103" s="319"/>
      <c r="H103" s="320" t="s">
        <v>507</v>
      </c>
      <c r="I103" s="320" t="s">
        <v>492</v>
      </c>
      <c r="J103" s="320" t="s">
        <v>493</v>
      </c>
      <c r="K103" s="320" t="s">
        <v>489</v>
      </c>
      <c r="L103" s="320" t="s">
        <v>494</v>
      </c>
      <c r="M103" s="320" t="s">
        <v>495</v>
      </c>
    </row>
    <row r="104" spans="1:13" ht="34.700000000000003" customHeight="1">
      <c r="F104" s="309" t="s">
        <v>508</v>
      </c>
      <c r="J104" s="309" t="s">
        <v>498</v>
      </c>
      <c r="K104" s="321"/>
      <c r="L104" s="321">
        <f>ROUNDDOWN(K104*I104,0)</f>
        <v>0</v>
      </c>
    </row>
    <row r="105" spans="1:13" ht="34.700000000000003" customHeight="1">
      <c r="J105" s="309" t="s">
        <v>499</v>
      </c>
      <c r="K105" s="321">
        <f>+L104</f>
        <v>0</v>
      </c>
      <c r="L105" s="321">
        <f>ROUNDDOWN(K105*I105%,0)</f>
        <v>0</v>
      </c>
    </row>
    <row r="106" spans="1:13" ht="34.700000000000003" customHeight="1">
      <c r="C106" s="309">
        <f>+B102</f>
        <v>9</v>
      </c>
      <c r="G106" s="322" t="s">
        <v>497</v>
      </c>
      <c r="K106" s="321"/>
      <c r="L106" s="321">
        <f>SUM(L104:L105)</f>
        <v>0</v>
      </c>
    </row>
    <row r="107" spans="1:13" ht="34.700000000000003" customHeight="1">
      <c r="F107" s="309" t="s">
        <v>509</v>
      </c>
      <c r="J107" s="309" t="s">
        <v>500</v>
      </c>
      <c r="K107" s="321"/>
      <c r="L107" s="321">
        <f>ROUNDDOWN(K107*I107,0)</f>
        <v>0</v>
      </c>
    </row>
    <row r="108" spans="1:13" ht="34.700000000000003" customHeight="1">
      <c r="D108" s="309">
        <f>+C106</f>
        <v>9</v>
      </c>
      <c r="G108" s="322" t="s">
        <v>497</v>
      </c>
      <c r="K108" s="321"/>
      <c r="L108" s="321">
        <f>SUM(L107:L107)</f>
        <v>0</v>
      </c>
      <c r="M108" s="309" t="s">
        <v>501</v>
      </c>
    </row>
    <row r="109" spans="1:13" ht="34.700000000000003" customHeight="1">
      <c r="F109" s="309" t="s">
        <v>496</v>
      </c>
      <c r="J109" s="309" t="s">
        <v>491</v>
      </c>
      <c r="K109" s="321"/>
      <c r="L109" s="321">
        <f>ROUNDDOWN(K109*I109,0)</f>
        <v>0</v>
      </c>
    </row>
    <row r="110" spans="1:13" ht="34.700000000000003" customHeight="1">
      <c r="E110" s="309">
        <f>+D108</f>
        <v>9</v>
      </c>
      <c r="G110" s="322" t="s">
        <v>497</v>
      </c>
      <c r="K110" s="321"/>
      <c r="L110" s="321">
        <f>SUM(L109:L109)</f>
        <v>0</v>
      </c>
    </row>
    <row r="111" spans="1:13" ht="34.700000000000003" customHeight="1" thickBot="1">
      <c r="G111" s="322" t="s">
        <v>502</v>
      </c>
      <c r="K111" s="321"/>
      <c r="L111" s="321">
        <f>+L110+L106+L108</f>
        <v>0</v>
      </c>
      <c r="M111" s="309" t="s">
        <v>501</v>
      </c>
    </row>
    <row r="112" spans="1:13" ht="34.700000000000003" customHeight="1" thickTop="1" thickBot="1">
      <c r="F112" s="317"/>
      <c r="G112" s="317"/>
      <c r="H112" s="317"/>
      <c r="I112" s="317"/>
      <c r="J112" s="317"/>
      <c r="K112" s="317"/>
      <c r="L112" s="317"/>
      <c r="M112" s="317"/>
    </row>
    <row r="113" spans="1:13" ht="34.700000000000003" customHeight="1" thickTop="1" thickBot="1">
      <c r="A113" s="309">
        <f>+A101+1</f>
        <v>10</v>
      </c>
      <c r="F113" s="316" t="s">
        <v>505</v>
      </c>
      <c r="G113" s="317"/>
      <c r="H113" s="317"/>
      <c r="I113" s="317"/>
      <c r="J113" s="317"/>
      <c r="K113" s="317"/>
      <c r="L113" s="317"/>
      <c r="M113" s="317"/>
    </row>
    <row r="114" spans="1:13" ht="34.700000000000003" customHeight="1" thickTop="1">
      <c r="B114" s="309">
        <f>+A113</f>
        <v>10</v>
      </c>
      <c r="F114" s="316" t="s">
        <v>515</v>
      </c>
      <c r="G114" s="318"/>
      <c r="H114" s="317"/>
      <c r="I114" s="317"/>
      <c r="J114" s="317"/>
      <c r="K114" s="317"/>
      <c r="L114" s="317"/>
      <c r="M114" s="317"/>
    </row>
    <row r="115" spans="1:13" ht="34.700000000000003" customHeight="1">
      <c r="F115" s="319" t="s">
        <v>506</v>
      </c>
      <c r="G115" s="319"/>
      <c r="H115" s="320" t="s">
        <v>507</v>
      </c>
      <c r="I115" s="320" t="s">
        <v>492</v>
      </c>
      <c r="J115" s="320" t="s">
        <v>493</v>
      </c>
      <c r="K115" s="320" t="s">
        <v>489</v>
      </c>
      <c r="L115" s="320" t="s">
        <v>494</v>
      </c>
      <c r="M115" s="320" t="s">
        <v>495</v>
      </c>
    </row>
    <row r="116" spans="1:13" ht="34.700000000000003" customHeight="1">
      <c r="F116" s="309" t="s">
        <v>508</v>
      </c>
      <c r="J116" s="309" t="s">
        <v>498</v>
      </c>
      <c r="K116" s="321"/>
      <c r="L116" s="321">
        <f>ROUNDDOWN(K116*I116,0)</f>
        <v>0</v>
      </c>
    </row>
    <row r="117" spans="1:13" ht="34.700000000000003" customHeight="1">
      <c r="J117" s="309" t="s">
        <v>499</v>
      </c>
      <c r="K117" s="321">
        <f>+L116</f>
        <v>0</v>
      </c>
      <c r="L117" s="321">
        <f>ROUNDDOWN(K117*I117%,0)</f>
        <v>0</v>
      </c>
    </row>
    <row r="118" spans="1:13" ht="34.700000000000003" customHeight="1">
      <c r="C118" s="309">
        <f>+B114</f>
        <v>10</v>
      </c>
      <c r="G118" s="322" t="s">
        <v>497</v>
      </c>
      <c r="K118" s="321"/>
      <c r="L118" s="321">
        <f>SUM(L116:L117)</f>
        <v>0</v>
      </c>
    </row>
    <row r="119" spans="1:13" ht="34.700000000000003" customHeight="1">
      <c r="F119" s="309" t="s">
        <v>509</v>
      </c>
      <c r="J119" s="309" t="s">
        <v>500</v>
      </c>
      <c r="K119" s="321"/>
      <c r="L119" s="321">
        <f>ROUNDDOWN(K119*I119,0)</f>
        <v>0</v>
      </c>
    </row>
    <row r="120" spans="1:13" ht="34.700000000000003" customHeight="1">
      <c r="D120" s="309">
        <f>+C118</f>
        <v>10</v>
      </c>
      <c r="G120" s="322" t="s">
        <v>497</v>
      </c>
      <c r="K120" s="321"/>
      <c r="L120" s="321">
        <f>SUM(L119:L119)</f>
        <v>0</v>
      </c>
      <c r="M120" s="309" t="s">
        <v>501</v>
      </c>
    </row>
    <row r="121" spans="1:13" ht="34.700000000000003" customHeight="1">
      <c r="F121" s="309" t="s">
        <v>496</v>
      </c>
      <c r="J121" s="309" t="s">
        <v>491</v>
      </c>
      <c r="K121" s="321"/>
      <c r="L121" s="321">
        <f>ROUNDDOWN(K121*I121,0)</f>
        <v>0</v>
      </c>
    </row>
    <row r="122" spans="1:13" ht="34.700000000000003" customHeight="1">
      <c r="E122" s="309">
        <f>+D120</f>
        <v>10</v>
      </c>
      <c r="G122" s="322" t="s">
        <v>497</v>
      </c>
      <c r="K122" s="321"/>
      <c r="L122" s="321">
        <f>SUM(L121:L121)</f>
        <v>0</v>
      </c>
    </row>
    <row r="123" spans="1:13" ht="34.700000000000003" customHeight="1" thickBot="1">
      <c r="G123" s="322" t="s">
        <v>502</v>
      </c>
      <c r="K123" s="321"/>
      <c r="L123" s="321">
        <f>+L122+L118+L120</f>
        <v>0</v>
      </c>
      <c r="M123" s="309" t="s">
        <v>501</v>
      </c>
    </row>
    <row r="124" spans="1:13" ht="34.700000000000003" customHeight="1" thickTop="1" thickBot="1">
      <c r="F124" s="317"/>
      <c r="G124" s="317"/>
      <c r="H124" s="317"/>
      <c r="I124" s="317"/>
      <c r="J124" s="317"/>
      <c r="K124" s="317"/>
      <c r="L124" s="317"/>
      <c r="M124" s="317"/>
    </row>
    <row r="125" spans="1:13" ht="34.700000000000003" customHeight="1" thickTop="1" thickBot="1">
      <c r="A125" s="309">
        <f>+A113+1</f>
        <v>11</v>
      </c>
      <c r="F125" s="316" t="s">
        <v>505</v>
      </c>
      <c r="G125" s="317"/>
      <c r="H125" s="317"/>
      <c r="I125" s="317"/>
      <c r="J125" s="317"/>
      <c r="K125" s="317"/>
      <c r="L125" s="317"/>
      <c r="M125" s="317"/>
    </row>
    <row r="126" spans="1:13" ht="34.700000000000003" customHeight="1" thickTop="1">
      <c r="B126" s="309">
        <f>+A125</f>
        <v>11</v>
      </c>
      <c r="F126" s="316" t="s">
        <v>515</v>
      </c>
      <c r="G126" s="318"/>
      <c r="H126" s="317"/>
      <c r="I126" s="317"/>
      <c r="J126" s="317"/>
      <c r="K126" s="317"/>
      <c r="L126" s="317"/>
      <c r="M126" s="317"/>
    </row>
    <row r="127" spans="1:13" ht="34.700000000000003" customHeight="1">
      <c r="F127" s="319" t="s">
        <v>506</v>
      </c>
      <c r="G127" s="319"/>
      <c r="H127" s="320" t="s">
        <v>507</v>
      </c>
      <c r="I127" s="320" t="s">
        <v>492</v>
      </c>
      <c r="J127" s="320" t="s">
        <v>493</v>
      </c>
      <c r="K127" s="320" t="s">
        <v>489</v>
      </c>
      <c r="L127" s="320" t="s">
        <v>494</v>
      </c>
      <c r="M127" s="320" t="s">
        <v>495</v>
      </c>
    </row>
    <row r="128" spans="1:13" ht="34.700000000000003" customHeight="1">
      <c r="F128" s="309" t="s">
        <v>508</v>
      </c>
      <c r="J128" s="309" t="s">
        <v>498</v>
      </c>
      <c r="K128" s="321"/>
      <c r="L128" s="321">
        <f>ROUNDDOWN(K128*I128,0)</f>
        <v>0</v>
      </c>
    </row>
    <row r="129" spans="1:13" ht="34.700000000000003" customHeight="1">
      <c r="J129" s="309" t="s">
        <v>499</v>
      </c>
      <c r="K129" s="321">
        <f>+L128</f>
        <v>0</v>
      </c>
      <c r="L129" s="321">
        <f>ROUNDDOWN(K129*I129%,0)</f>
        <v>0</v>
      </c>
    </row>
    <row r="130" spans="1:13" ht="34.700000000000003" customHeight="1">
      <c r="C130" s="309">
        <f>+B126</f>
        <v>11</v>
      </c>
      <c r="G130" s="322" t="s">
        <v>497</v>
      </c>
      <c r="K130" s="321"/>
      <c r="L130" s="321">
        <f>SUM(L128:L129)</f>
        <v>0</v>
      </c>
    </row>
    <row r="131" spans="1:13" ht="34.700000000000003" customHeight="1">
      <c r="F131" s="309" t="s">
        <v>509</v>
      </c>
      <c r="J131" s="309" t="s">
        <v>500</v>
      </c>
      <c r="K131" s="321"/>
      <c r="L131" s="321">
        <f>ROUNDDOWN(K131*I131,0)</f>
        <v>0</v>
      </c>
    </row>
    <row r="132" spans="1:13" ht="34.700000000000003" customHeight="1">
      <c r="D132" s="309">
        <f>+C130</f>
        <v>11</v>
      </c>
      <c r="G132" s="322" t="s">
        <v>497</v>
      </c>
      <c r="K132" s="321"/>
      <c r="L132" s="321">
        <f>SUM(L131:L131)</f>
        <v>0</v>
      </c>
      <c r="M132" s="309" t="s">
        <v>501</v>
      </c>
    </row>
    <row r="133" spans="1:13" ht="34.700000000000003" customHeight="1">
      <c r="F133" s="309" t="s">
        <v>496</v>
      </c>
      <c r="J133" s="309" t="s">
        <v>491</v>
      </c>
      <c r="K133" s="321"/>
      <c r="L133" s="321">
        <f>ROUNDDOWN(K133*I133,0)</f>
        <v>0</v>
      </c>
    </row>
    <row r="134" spans="1:13" ht="34.700000000000003" customHeight="1">
      <c r="E134" s="309">
        <f>+D132</f>
        <v>11</v>
      </c>
      <c r="G134" s="322" t="s">
        <v>497</v>
      </c>
      <c r="K134" s="321"/>
      <c r="L134" s="321">
        <f>SUM(L133:L133)</f>
        <v>0</v>
      </c>
    </row>
    <row r="135" spans="1:13" ht="34.700000000000003" customHeight="1" thickBot="1">
      <c r="G135" s="322" t="s">
        <v>502</v>
      </c>
      <c r="K135" s="321"/>
      <c r="L135" s="321">
        <f>+L134+L130+L132</f>
        <v>0</v>
      </c>
      <c r="M135" s="309" t="s">
        <v>501</v>
      </c>
    </row>
    <row r="136" spans="1:13" ht="34.700000000000003" customHeight="1" thickTop="1" thickBot="1">
      <c r="F136" s="317"/>
      <c r="G136" s="317"/>
      <c r="H136" s="317"/>
      <c r="I136" s="317"/>
      <c r="J136" s="317"/>
      <c r="K136" s="317"/>
      <c r="L136" s="317"/>
      <c r="M136" s="317"/>
    </row>
    <row r="137" spans="1:13" ht="34.700000000000003" customHeight="1" thickTop="1" thickBot="1">
      <c r="A137" s="309">
        <f>+A125+1</f>
        <v>12</v>
      </c>
      <c r="F137" s="316" t="s">
        <v>505</v>
      </c>
      <c r="G137" s="317"/>
      <c r="H137" s="317"/>
      <c r="I137" s="317"/>
      <c r="J137" s="317"/>
      <c r="K137" s="317"/>
      <c r="L137" s="317"/>
      <c r="M137" s="317"/>
    </row>
    <row r="138" spans="1:13" ht="34.700000000000003" customHeight="1" thickTop="1">
      <c r="B138" s="309">
        <f>+A137</f>
        <v>12</v>
      </c>
      <c r="F138" s="316" t="s">
        <v>515</v>
      </c>
      <c r="G138" s="318"/>
      <c r="H138" s="317"/>
      <c r="I138" s="317"/>
      <c r="J138" s="317"/>
      <c r="K138" s="317"/>
      <c r="L138" s="317"/>
      <c r="M138" s="317"/>
    </row>
    <row r="139" spans="1:13" ht="34.700000000000003" customHeight="1">
      <c r="F139" s="319" t="s">
        <v>506</v>
      </c>
      <c r="G139" s="319"/>
      <c r="H139" s="320" t="s">
        <v>507</v>
      </c>
      <c r="I139" s="320" t="s">
        <v>492</v>
      </c>
      <c r="J139" s="320" t="s">
        <v>493</v>
      </c>
      <c r="K139" s="320" t="s">
        <v>489</v>
      </c>
      <c r="L139" s="320" t="s">
        <v>494</v>
      </c>
      <c r="M139" s="320" t="s">
        <v>495</v>
      </c>
    </row>
    <row r="140" spans="1:13" ht="34.700000000000003" customHeight="1">
      <c r="F140" s="309" t="s">
        <v>508</v>
      </c>
      <c r="J140" s="309" t="s">
        <v>498</v>
      </c>
      <c r="K140" s="321"/>
      <c r="L140" s="321">
        <f>ROUNDDOWN(K140*I140,0)</f>
        <v>0</v>
      </c>
    </row>
    <row r="141" spans="1:13" ht="34.700000000000003" customHeight="1">
      <c r="J141" s="309" t="s">
        <v>499</v>
      </c>
      <c r="K141" s="321">
        <f>+L140</f>
        <v>0</v>
      </c>
      <c r="L141" s="321">
        <f>ROUNDDOWN(K141*I141%,0)</f>
        <v>0</v>
      </c>
    </row>
    <row r="142" spans="1:13" ht="34.700000000000003" customHeight="1">
      <c r="C142" s="309">
        <f>+B138</f>
        <v>12</v>
      </c>
      <c r="G142" s="322" t="s">
        <v>497</v>
      </c>
      <c r="K142" s="321"/>
      <c r="L142" s="321">
        <f>SUM(L140:L141)</f>
        <v>0</v>
      </c>
    </row>
    <row r="143" spans="1:13" ht="34.700000000000003" customHeight="1">
      <c r="F143" s="309" t="s">
        <v>509</v>
      </c>
      <c r="J143" s="309" t="s">
        <v>500</v>
      </c>
      <c r="K143" s="321"/>
      <c r="L143" s="321">
        <f>ROUNDDOWN(K143*I143,0)</f>
        <v>0</v>
      </c>
    </row>
    <row r="144" spans="1:13" ht="34.700000000000003" customHeight="1">
      <c r="D144" s="309">
        <f>+C142</f>
        <v>12</v>
      </c>
      <c r="G144" s="322" t="s">
        <v>497</v>
      </c>
      <c r="K144" s="321"/>
      <c r="L144" s="321">
        <f>SUM(L143:L143)</f>
        <v>0</v>
      </c>
      <c r="M144" s="309" t="s">
        <v>501</v>
      </c>
    </row>
    <row r="145" spans="1:13" ht="34.700000000000003" customHeight="1">
      <c r="F145" s="309" t="s">
        <v>496</v>
      </c>
      <c r="J145" s="309" t="s">
        <v>491</v>
      </c>
      <c r="K145" s="321"/>
      <c r="L145" s="321">
        <f>ROUNDDOWN(K145*I145,0)</f>
        <v>0</v>
      </c>
    </row>
    <row r="146" spans="1:13" ht="34.700000000000003" customHeight="1">
      <c r="E146" s="309">
        <f>+D144</f>
        <v>12</v>
      </c>
      <c r="G146" s="322" t="s">
        <v>497</v>
      </c>
      <c r="K146" s="321"/>
      <c r="L146" s="321">
        <f>SUM(L145:L145)</f>
        <v>0</v>
      </c>
    </row>
    <row r="147" spans="1:13" ht="34.700000000000003" customHeight="1" thickBot="1">
      <c r="G147" s="322" t="s">
        <v>502</v>
      </c>
      <c r="K147" s="321"/>
      <c r="L147" s="321">
        <f>+L146+L142+L144</f>
        <v>0</v>
      </c>
      <c r="M147" s="309" t="s">
        <v>501</v>
      </c>
    </row>
    <row r="148" spans="1:13" ht="34.700000000000003" customHeight="1" thickTop="1" thickBot="1">
      <c r="F148" s="317"/>
      <c r="G148" s="317"/>
      <c r="H148" s="317"/>
      <c r="I148" s="317"/>
      <c r="J148" s="317"/>
      <c r="K148" s="317"/>
      <c r="L148" s="317"/>
      <c r="M148" s="317"/>
    </row>
    <row r="149" spans="1:13" ht="34.700000000000003" customHeight="1" thickTop="1" thickBot="1">
      <c r="A149" s="309">
        <f>+A137+1</f>
        <v>13</v>
      </c>
      <c r="F149" s="316" t="s">
        <v>505</v>
      </c>
      <c r="G149" s="317"/>
      <c r="H149" s="317"/>
      <c r="I149" s="317"/>
      <c r="J149" s="317"/>
      <c r="K149" s="317"/>
      <c r="L149" s="317"/>
      <c r="M149" s="317"/>
    </row>
    <row r="150" spans="1:13" ht="34.700000000000003" customHeight="1" thickTop="1">
      <c r="B150" s="309">
        <f>+A149</f>
        <v>13</v>
      </c>
      <c r="F150" s="316" t="s">
        <v>515</v>
      </c>
      <c r="G150" s="318"/>
      <c r="H150" s="317"/>
      <c r="I150" s="317"/>
      <c r="J150" s="317"/>
      <c r="K150" s="317"/>
      <c r="L150" s="317"/>
      <c r="M150" s="317"/>
    </row>
    <row r="151" spans="1:13" ht="34.700000000000003" customHeight="1">
      <c r="F151" s="319" t="s">
        <v>506</v>
      </c>
      <c r="G151" s="319"/>
      <c r="H151" s="320" t="s">
        <v>507</v>
      </c>
      <c r="I151" s="320" t="s">
        <v>492</v>
      </c>
      <c r="J151" s="320" t="s">
        <v>493</v>
      </c>
      <c r="K151" s="320" t="s">
        <v>489</v>
      </c>
      <c r="L151" s="320" t="s">
        <v>494</v>
      </c>
      <c r="M151" s="320" t="s">
        <v>495</v>
      </c>
    </row>
    <row r="152" spans="1:13" ht="34.700000000000003" customHeight="1">
      <c r="F152" s="309" t="s">
        <v>508</v>
      </c>
      <c r="J152" s="309" t="s">
        <v>498</v>
      </c>
      <c r="K152" s="321"/>
      <c r="L152" s="321">
        <f>ROUNDDOWN(K152*I152,0)</f>
        <v>0</v>
      </c>
    </row>
    <row r="153" spans="1:13" ht="34.700000000000003" customHeight="1">
      <c r="J153" s="309" t="s">
        <v>499</v>
      </c>
      <c r="K153" s="321">
        <f>+L152</f>
        <v>0</v>
      </c>
      <c r="L153" s="321">
        <f>ROUNDDOWN(K153*I153%,0)</f>
        <v>0</v>
      </c>
    </row>
    <row r="154" spans="1:13" ht="34.700000000000003" customHeight="1">
      <c r="C154" s="309">
        <f>+B150</f>
        <v>13</v>
      </c>
      <c r="G154" s="322" t="s">
        <v>497</v>
      </c>
      <c r="K154" s="321"/>
      <c r="L154" s="321">
        <f>SUM(L152:L153)</f>
        <v>0</v>
      </c>
    </row>
    <row r="155" spans="1:13" ht="34.700000000000003" customHeight="1">
      <c r="F155" s="309" t="s">
        <v>509</v>
      </c>
      <c r="J155" s="309" t="s">
        <v>500</v>
      </c>
      <c r="K155" s="321"/>
      <c r="L155" s="321">
        <f>ROUNDDOWN(K155*I155,0)</f>
        <v>0</v>
      </c>
    </row>
    <row r="156" spans="1:13" ht="34.700000000000003" customHeight="1">
      <c r="D156" s="309">
        <f>+C154</f>
        <v>13</v>
      </c>
      <c r="G156" s="322" t="s">
        <v>497</v>
      </c>
      <c r="K156" s="321"/>
      <c r="L156" s="321">
        <f>SUM(L155:L155)</f>
        <v>0</v>
      </c>
      <c r="M156" s="309" t="s">
        <v>501</v>
      </c>
    </row>
    <row r="157" spans="1:13" ht="34.700000000000003" customHeight="1">
      <c r="F157" s="309" t="s">
        <v>496</v>
      </c>
      <c r="J157" s="309" t="s">
        <v>491</v>
      </c>
      <c r="K157" s="321"/>
      <c r="L157" s="321">
        <f>ROUNDDOWN(K157*I157,0)</f>
        <v>0</v>
      </c>
    </row>
    <row r="158" spans="1:13" ht="34.700000000000003" customHeight="1">
      <c r="E158" s="309">
        <f>+D156</f>
        <v>13</v>
      </c>
      <c r="G158" s="322" t="s">
        <v>497</v>
      </c>
      <c r="K158" s="321"/>
      <c r="L158" s="321">
        <f>SUM(L157:L157)</f>
        <v>0</v>
      </c>
    </row>
    <row r="159" spans="1:13" ht="34.700000000000003" customHeight="1" thickBot="1">
      <c r="G159" s="322" t="s">
        <v>502</v>
      </c>
      <c r="K159" s="321"/>
      <c r="L159" s="321">
        <f>+L158+L154+L156</f>
        <v>0</v>
      </c>
      <c r="M159" s="309" t="s">
        <v>501</v>
      </c>
    </row>
    <row r="160" spans="1:13" ht="34.700000000000003" customHeight="1" thickTop="1" thickBot="1">
      <c r="F160" s="317"/>
      <c r="G160" s="317"/>
      <c r="H160" s="317"/>
      <c r="I160" s="317"/>
      <c r="J160" s="317"/>
      <c r="K160" s="317"/>
      <c r="L160" s="317"/>
      <c r="M160" s="317"/>
    </row>
    <row r="161" spans="1:13" ht="34.700000000000003" customHeight="1" thickTop="1" thickBot="1">
      <c r="A161" s="309">
        <f>+A149+1</f>
        <v>14</v>
      </c>
      <c r="F161" s="316" t="s">
        <v>505</v>
      </c>
      <c r="G161" s="317"/>
      <c r="H161" s="317"/>
      <c r="I161" s="317"/>
      <c r="J161" s="317"/>
      <c r="K161" s="317"/>
      <c r="L161" s="317"/>
      <c r="M161" s="317"/>
    </row>
    <row r="162" spans="1:13" ht="34.700000000000003" customHeight="1" thickTop="1">
      <c r="B162" s="309">
        <f>+A161</f>
        <v>14</v>
      </c>
      <c r="F162" s="316" t="s">
        <v>515</v>
      </c>
      <c r="G162" s="318"/>
      <c r="H162" s="317"/>
      <c r="I162" s="317"/>
      <c r="J162" s="317"/>
      <c r="K162" s="317"/>
      <c r="L162" s="317"/>
      <c r="M162" s="317"/>
    </row>
    <row r="163" spans="1:13" ht="34.700000000000003" customHeight="1">
      <c r="F163" s="319" t="s">
        <v>506</v>
      </c>
      <c r="G163" s="319"/>
      <c r="H163" s="320" t="s">
        <v>507</v>
      </c>
      <c r="I163" s="320" t="s">
        <v>492</v>
      </c>
      <c r="J163" s="320" t="s">
        <v>493</v>
      </c>
      <c r="K163" s="320" t="s">
        <v>489</v>
      </c>
      <c r="L163" s="320" t="s">
        <v>494</v>
      </c>
      <c r="M163" s="320" t="s">
        <v>495</v>
      </c>
    </row>
    <row r="164" spans="1:13" ht="34.700000000000003" customHeight="1">
      <c r="F164" s="309" t="s">
        <v>508</v>
      </c>
      <c r="J164" s="309" t="s">
        <v>498</v>
      </c>
      <c r="K164" s="321"/>
      <c r="L164" s="321">
        <f>ROUNDDOWN(K164*I164,0)</f>
        <v>0</v>
      </c>
    </row>
    <row r="165" spans="1:13" ht="34.700000000000003" customHeight="1">
      <c r="J165" s="309" t="s">
        <v>499</v>
      </c>
      <c r="K165" s="321">
        <f>+L164</f>
        <v>0</v>
      </c>
      <c r="L165" s="321">
        <f>ROUNDDOWN(K165*I165%,0)</f>
        <v>0</v>
      </c>
    </row>
    <row r="166" spans="1:13" ht="34.700000000000003" customHeight="1">
      <c r="C166" s="309">
        <f>+B162</f>
        <v>14</v>
      </c>
      <c r="G166" s="322" t="s">
        <v>497</v>
      </c>
      <c r="K166" s="321"/>
      <c r="L166" s="321">
        <f>SUM(L164:L165)</f>
        <v>0</v>
      </c>
    </row>
    <row r="167" spans="1:13" ht="34.700000000000003" customHeight="1">
      <c r="F167" s="309" t="s">
        <v>509</v>
      </c>
      <c r="J167" s="309" t="s">
        <v>500</v>
      </c>
      <c r="K167" s="321"/>
      <c r="L167" s="321">
        <f>ROUNDDOWN(K167*I167,0)</f>
        <v>0</v>
      </c>
    </row>
    <row r="168" spans="1:13" ht="34.700000000000003" customHeight="1">
      <c r="D168" s="309">
        <f>+C166</f>
        <v>14</v>
      </c>
      <c r="G168" s="322" t="s">
        <v>497</v>
      </c>
      <c r="K168" s="321"/>
      <c r="L168" s="321">
        <f>SUM(L167:L167)</f>
        <v>0</v>
      </c>
      <c r="M168" s="309" t="s">
        <v>501</v>
      </c>
    </row>
    <row r="169" spans="1:13" ht="34.700000000000003" customHeight="1">
      <c r="F169" s="309" t="s">
        <v>496</v>
      </c>
      <c r="J169" s="309" t="s">
        <v>491</v>
      </c>
      <c r="K169" s="321"/>
      <c r="L169" s="321">
        <f>ROUNDDOWN(K169*I169,0)</f>
        <v>0</v>
      </c>
    </row>
    <row r="170" spans="1:13" ht="34.700000000000003" customHeight="1">
      <c r="E170" s="309">
        <f>+D168</f>
        <v>14</v>
      </c>
      <c r="G170" s="322" t="s">
        <v>497</v>
      </c>
      <c r="K170" s="321"/>
      <c r="L170" s="321">
        <f>SUM(L169:L169)</f>
        <v>0</v>
      </c>
    </row>
    <row r="171" spans="1:13" ht="34.700000000000003" customHeight="1" thickBot="1">
      <c r="G171" s="322" t="s">
        <v>502</v>
      </c>
      <c r="K171" s="321"/>
      <c r="L171" s="321">
        <f>+L170+L166+L168</f>
        <v>0</v>
      </c>
      <c r="M171" s="309" t="s">
        <v>501</v>
      </c>
    </row>
    <row r="172" spans="1:13" ht="34.700000000000003" customHeight="1" thickTop="1" thickBot="1">
      <c r="F172" s="317"/>
      <c r="G172" s="317"/>
      <c r="H172" s="317"/>
      <c r="I172" s="317"/>
      <c r="J172" s="317"/>
      <c r="K172" s="317"/>
      <c r="L172" s="317"/>
      <c r="M172" s="317"/>
    </row>
    <row r="173" spans="1:13" ht="34.700000000000003" customHeight="1" thickTop="1" thickBot="1">
      <c r="A173" s="309">
        <f>+A161+1</f>
        <v>15</v>
      </c>
      <c r="F173" s="316" t="s">
        <v>505</v>
      </c>
      <c r="G173" s="317"/>
      <c r="H173" s="317"/>
      <c r="I173" s="317"/>
      <c r="J173" s="317"/>
      <c r="K173" s="317"/>
      <c r="L173" s="317"/>
      <c r="M173" s="317"/>
    </row>
    <row r="174" spans="1:13" ht="34.700000000000003" customHeight="1" thickTop="1">
      <c r="B174" s="309">
        <f>+A173</f>
        <v>15</v>
      </c>
      <c r="F174" s="316" t="s">
        <v>515</v>
      </c>
      <c r="G174" s="318"/>
      <c r="H174" s="317"/>
      <c r="I174" s="317"/>
      <c r="J174" s="317"/>
      <c r="K174" s="317"/>
      <c r="L174" s="317"/>
      <c r="M174" s="317"/>
    </row>
    <row r="175" spans="1:13" ht="34.700000000000003" customHeight="1">
      <c r="F175" s="319" t="s">
        <v>506</v>
      </c>
      <c r="G175" s="319"/>
      <c r="H175" s="320" t="s">
        <v>507</v>
      </c>
      <c r="I175" s="320" t="s">
        <v>492</v>
      </c>
      <c r="J175" s="320" t="s">
        <v>493</v>
      </c>
      <c r="K175" s="320" t="s">
        <v>489</v>
      </c>
      <c r="L175" s="320" t="s">
        <v>494</v>
      </c>
      <c r="M175" s="320" t="s">
        <v>495</v>
      </c>
    </row>
    <row r="176" spans="1:13" ht="34.700000000000003" customHeight="1">
      <c r="F176" s="309" t="s">
        <v>508</v>
      </c>
      <c r="J176" s="309" t="s">
        <v>498</v>
      </c>
      <c r="K176" s="321"/>
      <c r="L176" s="321">
        <f>ROUNDDOWN(K176*I176,0)</f>
        <v>0</v>
      </c>
    </row>
    <row r="177" spans="1:13" ht="34.700000000000003" customHeight="1">
      <c r="J177" s="309" t="s">
        <v>499</v>
      </c>
      <c r="K177" s="321">
        <f>+L176</f>
        <v>0</v>
      </c>
      <c r="L177" s="321">
        <f>ROUNDDOWN(K177*I177%,0)</f>
        <v>0</v>
      </c>
    </row>
    <row r="178" spans="1:13" ht="34.700000000000003" customHeight="1">
      <c r="C178" s="309">
        <f>+B174</f>
        <v>15</v>
      </c>
      <c r="G178" s="322" t="s">
        <v>497</v>
      </c>
      <c r="K178" s="321"/>
      <c r="L178" s="321">
        <f>SUM(L176:L177)</f>
        <v>0</v>
      </c>
    </row>
    <row r="179" spans="1:13" ht="34.700000000000003" customHeight="1">
      <c r="F179" s="309" t="s">
        <v>509</v>
      </c>
      <c r="J179" s="309" t="s">
        <v>500</v>
      </c>
      <c r="K179" s="321"/>
      <c r="L179" s="321">
        <f>ROUNDDOWN(K179*I179,0)</f>
        <v>0</v>
      </c>
    </row>
    <row r="180" spans="1:13" ht="34.700000000000003" customHeight="1">
      <c r="D180" s="309">
        <f>+C178</f>
        <v>15</v>
      </c>
      <c r="G180" s="322" t="s">
        <v>497</v>
      </c>
      <c r="K180" s="321"/>
      <c r="L180" s="321">
        <f>SUM(L179:L179)</f>
        <v>0</v>
      </c>
      <c r="M180" s="309" t="s">
        <v>501</v>
      </c>
    </row>
    <row r="181" spans="1:13" ht="34.700000000000003" customHeight="1">
      <c r="F181" s="309" t="s">
        <v>496</v>
      </c>
      <c r="J181" s="309" t="s">
        <v>491</v>
      </c>
      <c r="K181" s="321"/>
      <c r="L181" s="321">
        <f>ROUNDDOWN(K181*I181,0)</f>
        <v>0</v>
      </c>
    </row>
    <row r="182" spans="1:13" ht="34.700000000000003" customHeight="1">
      <c r="E182" s="309">
        <f>+D180</f>
        <v>15</v>
      </c>
      <c r="G182" s="322" t="s">
        <v>497</v>
      </c>
      <c r="K182" s="321"/>
      <c r="L182" s="321">
        <f>SUM(L181:L181)</f>
        <v>0</v>
      </c>
    </row>
    <row r="183" spans="1:13" ht="34.700000000000003" customHeight="1" thickBot="1">
      <c r="G183" s="322" t="s">
        <v>502</v>
      </c>
      <c r="K183" s="321"/>
      <c r="L183" s="321">
        <f>+L182+L178+L180</f>
        <v>0</v>
      </c>
      <c r="M183" s="309" t="s">
        <v>501</v>
      </c>
    </row>
    <row r="184" spans="1:13" ht="34.700000000000003" customHeight="1" thickTop="1" thickBot="1">
      <c r="F184" s="317"/>
      <c r="G184" s="317"/>
      <c r="H184" s="317"/>
      <c r="I184" s="317"/>
      <c r="J184" s="317"/>
      <c r="K184" s="317"/>
      <c r="L184" s="317"/>
      <c r="M184" s="317"/>
    </row>
    <row r="185" spans="1:13" ht="34.700000000000003" customHeight="1" thickTop="1" thickBot="1">
      <c r="A185" s="309">
        <f>+A173+1</f>
        <v>16</v>
      </c>
      <c r="F185" s="316" t="s">
        <v>505</v>
      </c>
      <c r="G185" s="317"/>
      <c r="H185" s="317"/>
      <c r="I185" s="317"/>
      <c r="J185" s="317"/>
      <c r="K185" s="317"/>
      <c r="L185" s="317"/>
      <c r="M185" s="317"/>
    </row>
    <row r="186" spans="1:13" ht="34.700000000000003" customHeight="1" thickTop="1">
      <c r="B186" s="309">
        <f>+A185</f>
        <v>16</v>
      </c>
      <c r="F186" s="316" t="s">
        <v>515</v>
      </c>
      <c r="G186" s="318"/>
      <c r="H186" s="317"/>
      <c r="I186" s="317"/>
      <c r="J186" s="317"/>
      <c r="K186" s="317"/>
      <c r="L186" s="317"/>
      <c r="M186" s="317"/>
    </row>
    <row r="187" spans="1:13" ht="34.700000000000003" customHeight="1">
      <c r="F187" s="319" t="s">
        <v>506</v>
      </c>
      <c r="G187" s="319"/>
      <c r="H187" s="320" t="s">
        <v>507</v>
      </c>
      <c r="I187" s="320" t="s">
        <v>492</v>
      </c>
      <c r="J187" s="320" t="s">
        <v>493</v>
      </c>
      <c r="K187" s="320" t="s">
        <v>489</v>
      </c>
      <c r="L187" s="320" t="s">
        <v>494</v>
      </c>
      <c r="M187" s="320" t="s">
        <v>495</v>
      </c>
    </row>
    <row r="188" spans="1:13" ht="34.700000000000003" customHeight="1">
      <c r="F188" s="309" t="s">
        <v>508</v>
      </c>
      <c r="J188" s="309" t="s">
        <v>498</v>
      </c>
      <c r="K188" s="321"/>
      <c r="L188" s="321">
        <f>ROUNDDOWN(K188*I188,0)</f>
        <v>0</v>
      </c>
    </row>
    <row r="189" spans="1:13" ht="34.700000000000003" customHeight="1">
      <c r="J189" s="309" t="s">
        <v>499</v>
      </c>
      <c r="K189" s="321">
        <f>+L188</f>
        <v>0</v>
      </c>
      <c r="L189" s="321">
        <f>ROUNDDOWN(K189*I189%,0)</f>
        <v>0</v>
      </c>
    </row>
    <row r="190" spans="1:13" ht="34.700000000000003" customHeight="1">
      <c r="C190" s="309">
        <f>+B186</f>
        <v>16</v>
      </c>
      <c r="G190" s="322" t="s">
        <v>497</v>
      </c>
      <c r="K190" s="321"/>
      <c r="L190" s="321">
        <f>SUM(L188:L189)</f>
        <v>0</v>
      </c>
    </row>
    <row r="191" spans="1:13" ht="34.700000000000003" customHeight="1">
      <c r="F191" s="309" t="s">
        <v>509</v>
      </c>
      <c r="J191" s="309" t="s">
        <v>500</v>
      </c>
      <c r="K191" s="321"/>
      <c r="L191" s="321">
        <f>ROUNDDOWN(K191*I191,0)</f>
        <v>0</v>
      </c>
    </row>
    <row r="192" spans="1:13" ht="34.700000000000003" customHeight="1">
      <c r="D192" s="309">
        <f>+C190</f>
        <v>16</v>
      </c>
      <c r="G192" s="322" t="s">
        <v>497</v>
      </c>
      <c r="K192" s="321"/>
      <c r="L192" s="321">
        <f>SUM(L191:L191)</f>
        <v>0</v>
      </c>
      <c r="M192" s="309" t="s">
        <v>501</v>
      </c>
    </row>
    <row r="193" spans="1:13" ht="34.700000000000003" customHeight="1">
      <c r="F193" s="309" t="s">
        <v>496</v>
      </c>
      <c r="J193" s="309" t="s">
        <v>491</v>
      </c>
      <c r="K193" s="321"/>
      <c r="L193" s="321">
        <f>ROUNDDOWN(K193*I193,0)</f>
        <v>0</v>
      </c>
    </row>
    <row r="194" spans="1:13" ht="34.700000000000003" customHeight="1">
      <c r="E194" s="309">
        <f>+D192</f>
        <v>16</v>
      </c>
      <c r="G194" s="322" t="s">
        <v>497</v>
      </c>
      <c r="K194" s="321"/>
      <c r="L194" s="321">
        <f>SUM(L193:L193)</f>
        <v>0</v>
      </c>
    </row>
    <row r="195" spans="1:13" ht="34.700000000000003" customHeight="1" thickBot="1">
      <c r="G195" s="322" t="s">
        <v>502</v>
      </c>
      <c r="K195" s="321"/>
      <c r="L195" s="321">
        <f>+L194+L190+L192</f>
        <v>0</v>
      </c>
      <c r="M195" s="309" t="s">
        <v>501</v>
      </c>
    </row>
    <row r="196" spans="1:13" ht="34.700000000000003" customHeight="1" thickTop="1" thickBot="1">
      <c r="F196" s="317"/>
      <c r="G196" s="317"/>
      <c r="H196" s="317"/>
      <c r="I196" s="317"/>
      <c r="J196" s="317"/>
      <c r="K196" s="317"/>
      <c r="L196" s="317"/>
      <c r="M196" s="317"/>
    </row>
    <row r="197" spans="1:13" ht="34.700000000000003" customHeight="1" thickTop="1" thickBot="1">
      <c r="A197" s="309">
        <f>+A185+1</f>
        <v>17</v>
      </c>
      <c r="F197" s="316" t="s">
        <v>505</v>
      </c>
      <c r="G197" s="317"/>
      <c r="H197" s="317"/>
      <c r="I197" s="317"/>
      <c r="J197" s="317"/>
      <c r="K197" s="317"/>
      <c r="L197" s="317"/>
      <c r="M197" s="317"/>
    </row>
    <row r="198" spans="1:13" ht="34.700000000000003" customHeight="1" thickTop="1">
      <c r="B198" s="309">
        <f>+A197</f>
        <v>17</v>
      </c>
      <c r="F198" s="316" t="s">
        <v>515</v>
      </c>
      <c r="G198" s="318"/>
      <c r="H198" s="317"/>
      <c r="I198" s="317"/>
      <c r="J198" s="317"/>
      <c r="K198" s="317"/>
      <c r="L198" s="317"/>
      <c r="M198" s="317"/>
    </row>
    <row r="199" spans="1:13" ht="34.700000000000003" customHeight="1">
      <c r="F199" s="319" t="s">
        <v>506</v>
      </c>
      <c r="G199" s="319"/>
      <c r="H199" s="320" t="s">
        <v>507</v>
      </c>
      <c r="I199" s="320" t="s">
        <v>492</v>
      </c>
      <c r="J199" s="320" t="s">
        <v>493</v>
      </c>
      <c r="K199" s="320" t="s">
        <v>489</v>
      </c>
      <c r="L199" s="320" t="s">
        <v>494</v>
      </c>
      <c r="M199" s="320" t="s">
        <v>495</v>
      </c>
    </row>
    <row r="200" spans="1:13" ht="34.700000000000003" customHeight="1">
      <c r="F200" s="309" t="s">
        <v>508</v>
      </c>
      <c r="J200" s="309" t="s">
        <v>498</v>
      </c>
      <c r="K200" s="321"/>
      <c r="L200" s="321">
        <f>ROUNDDOWN(K200*I200,0)</f>
        <v>0</v>
      </c>
    </row>
    <row r="201" spans="1:13" ht="34.700000000000003" customHeight="1">
      <c r="J201" s="309" t="s">
        <v>499</v>
      </c>
      <c r="K201" s="321">
        <f>+L200</f>
        <v>0</v>
      </c>
      <c r="L201" s="321">
        <f>ROUNDDOWN(K201*I201%,0)</f>
        <v>0</v>
      </c>
    </row>
    <row r="202" spans="1:13" ht="34.700000000000003" customHeight="1">
      <c r="C202" s="309">
        <f>+B198</f>
        <v>17</v>
      </c>
      <c r="G202" s="322" t="s">
        <v>497</v>
      </c>
      <c r="K202" s="321"/>
      <c r="L202" s="321">
        <f>SUM(L200:L201)</f>
        <v>0</v>
      </c>
    </row>
    <row r="203" spans="1:13" ht="34.700000000000003" customHeight="1">
      <c r="F203" s="309" t="s">
        <v>509</v>
      </c>
      <c r="J203" s="309" t="s">
        <v>500</v>
      </c>
      <c r="K203" s="321"/>
      <c r="L203" s="321">
        <f>ROUNDDOWN(K203*I203,0)</f>
        <v>0</v>
      </c>
    </row>
    <row r="204" spans="1:13" ht="34.700000000000003" customHeight="1">
      <c r="D204" s="309">
        <f>+C202</f>
        <v>17</v>
      </c>
      <c r="G204" s="322" t="s">
        <v>497</v>
      </c>
      <c r="K204" s="321"/>
      <c r="L204" s="321">
        <f>SUM(L203:L203)</f>
        <v>0</v>
      </c>
      <c r="M204" s="309" t="s">
        <v>501</v>
      </c>
    </row>
    <row r="205" spans="1:13" ht="34.700000000000003" customHeight="1">
      <c r="F205" s="309" t="s">
        <v>496</v>
      </c>
      <c r="J205" s="309" t="s">
        <v>491</v>
      </c>
      <c r="K205" s="321"/>
      <c r="L205" s="321">
        <f>ROUNDDOWN(K205*I205,0)</f>
        <v>0</v>
      </c>
    </row>
    <row r="206" spans="1:13" ht="34.700000000000003" customHeight="1">
      <c r="E206" s="309">
        <f>+D204</f>
        <v>17</v>
      </c>
      <c r="G206" s="322" t="s">
        <v>497</v>
      </c>
      <c r="K206" s="321"/>
      <c r="L206" s="321">
        <f>SUM(L205:L205)</f>
        <v>0</v>
      </c>
    </row>
    <row r="207" spans="1:13" ht="34.700000000000003" customHeight="1" thickBot="1">
      <c r="G207" s="322" t="s">
        <v>502</v>
      </c>
      <c r="K207" s="321"/>
      <c r="L207" s="321">
        <f>+L206+L202+L204</f>
        <v>0</v>
      </c>
      <c r="M207" s="309" t="s">
        <v>501</v>
      </c>
    </row>
    <row r="208" spans="1:13" ht="34.700000000000003" customHeight="1" thickTop="1" thickBot="1">
      <c r="F208" s="317"/>
      <c r="G208" s="317"/>
      <c r="H208" s="317"/>
      <c r="I208" s="317"/>
      <c r="J208" s="317"/>
      <c r="K208" s="317"/>
      <c r="L208" s="317"/>
      <c r="M208" s="317"/>
    </row>
    <row r="209" spans="1:13" ht="34.700000000000003" customHeight="1" thickTop="1" thickBot="1">
      <c r="A209" s="309">
        <f>+A197+1</f>
        <v>18</v>
      </c>
      <c r="F209" s="316" t="s">
        <v>505</v>
      </c>
      <c r="G209" s="317"/>
      <c r="H209" s="317"/>
      <c r="I209" s="317"/>
      <c r="J209" s="317"/>
      <c r="K209" s="317"/>
      <c r="L209" s="317"/>
      <c r="M209" s="317"/>
    </row>
    <row r="210" spans="1:13" ht="34.700000000000003" customHeight="1" thickTop="1">
      <c r="B210" s="309">
        <f>+A209</f>
        <v>18</v>
      </c>
      <c r="F210" s="316" t="s">
        <v>515</v>
      </c>
      <c r="G210" s="318"/>
      <c r="H210" s="317"/>
      <c r="I210" s="317"/>
      <c r="J210" s="317"/>
      <c r="K210" s="317"/>
      <c r="L210" s="317"/>
      <c r="M210" s="317"/>
    </row>
    <row r="211" spans="1:13" ht="34.700000000000003" customHeight="1">
      <c r="F211" s="319" t="s">
        <v>506</v>
      </c>
      <c r="G211" s="319"/>
      <c r="H211" s="320" t="s">
        <v>507</v>
      </c>
      <c r="I211" s="320" t="s">
        <v>492</v>
      </c>
      <c r="J211" s="320" t="s">
        <v>493</v>
      </c>
      <c r="K211" s="320" t="s">
        <v>489</v>
      </c>
      <c r="L211" s="320" t="s">
        <v>494</v>
      </c>
      <c r="M211" s="320" t="s">
        <v>495</v>
      </c>
    </row>
    <row r="212" spans="1:13" ht="34.700000000000003" customHeight="1">
      <c r="F212" s="309" t="s">
        <v>508</v>
      </c>
      <c r="J212" s="309" t="s">
        <v>498</v>
      </c>
      <c r="K212" s="321"/>
      <c r="L212" s="321">
        <f>ROUNDDOWN(K212*I212,0)</f>
        <v>0</v>
      </c>
    </row>
    <row r="213" spans="1:13" ht="34.700000000000003" customHeight="1">
      <c r="J213" s="309" t="s">
        <v>499</v>
      </c>
      <c r="K213" s="321">
        <f>+L212</f>
        <v>0</v>
      </c>
      <c r="L213" s="321">
        <f>ROUNDDOWN(K213*I213%,0)</f>
        <v>0</v>
      </c>
    </row>
    <row r="214" spans="1:13" ht="34.700000000000003" customHeight="1">
      <c r="C214" s="309">
        <f>+B210</f>
        <v>18</v>
      </c>
      <c r="G214" s="322" t="s">
        <v>497</v>
      </c>
      <c r="K214" s="321"/>
      <c r="L214" s="321">
        <f>SUM(L212:L213)</f>
        <v>0</v>
      </c>
    </row>
    <row r="215" spans="1:13" ht="34.700000000000003" customHeight="1">
      <c r="F215" s="309" t="s">
        <v>509</v>
      </c>
      <c r="J215" s="309" t="s">
        <v>500</v>
      </c>
      <c r="K215" s="321"/>
      <c r="L215" s="321">
        <f>ROUNDDOWN(K215*I215,0)</f>
        <v>0</v>
      </c>
    </row>
    <row r="216" spans="1:13" ht="34.700000000000003" customHeight="1">
      <c r="D216" s="309">
        <f>+C214</f>
        <v>18</v>
      </c>
      <c r="G216" s="322" t="s">
        <v>497</v>
      </c>
      <c r="K216" s="321"/>
      <c r="L216" s="321">
        <f>SUM(L215:L215)</f>
        <v>0</v>
      </c>
      <c r="M216" s="309" t="s">
        <v>501</v>
      </c>
    </row>
    <row r="217" spans="1:13" ht="34.700000000000003" customHeight="1">
      <c r="F217" s="309" t="s">
        <v>496</v>
      </c>
      <c r="J217" s="309" t="s">
        <v>491</v>
      </c>
      <c r="K217" s="321"/>
      <c r="L217" s="321">
        <f>ROUNDDOWN(K217*I217,0)</f>
        <v>0</v>
      </c>
    </row>
    <row r="218" spans="1:13" ht="34.700000000000003" customHeight="1">
      <c r="E218" s="309">
        <f>+D216</f>
        <v>18</v>
      </c>
      <c r="G218" s="322" t="s">
        <v>497</v>
      </c>
      <c r="K218" s="321"/>
      <c r="L218" s="321">
        <f>SUM(L217:L217)</f>
        <v>0</v>
      </c>
    </row>
    <row r="219" spans="1:13" ht="34.700000000000003" customHeight="1" thickBot="1">
      <c r="G219" s="322" t="s">
        <v>502</v>
      </c>
      <c r="K219" s="321"/>
      <c r="L219" s="321">
        <f>+L218+L214+L216</f>
        <v>0</v>
      </c>
      <c r="M219" s="309" t="s">
        <v>501</v>
      </c>
    </row>
    <row r="220" spans="1:13" ht="34.700000000000003" customHeight="1" thickTop="1" thickBot="1">
      <c r="F220" s="317"/>
      <c r="G220" s="317"/>
      <c r="H220" s="317"/>
      <c r="I220" s="317"/>
      <c r="J220" s="317"/>
      <c r="K220" s="317"/>
      <c r="L220" s="317"/>
      <c r="M220" s="317"/>
    </row>
    <row r="221" spans="1:13" ht="34.700000000000003" customHeight="1" thickTop="1" thickBot="1">
      <c r="A221" s="309">
        <f>+A209+1</f>
        <v>19</v>
      </c>
      <c r="F221" s="316" t="s">
        <v>505</v>
      </c>
      <c r="G221" s="317"/>
      <c r="H221" s="317"/>
      <c r="I221" s="317"/>
      <c r="J221" s="317"/>
      <c r="K221" s="317"/>
      <c r="L221" s="317"/>
      <c r="M221" s="317"/>
    </row>
    <row r="222" spans="1:13" ht="34.700000000000003" customHeight="1" thickTop="1">
      <c r="B222" s="309">
        <f>+A221</f>
        <v>19</v>
      </c>
      <c r="F222" s="316" t="s">
        <v>515</v>
      </c>
      <c r="G222" s="318"/>
      <c r="H222" s="317"/>
      <c r="I222" s="317"/>
      <c r="J222" s="317"/>
      <c r="K222" s="317"/>
      <c r="L222" s="317"/>
      <c r="M222" s="317"/>
    </row>
    <row r="223" spans="1:13" ht="34.700000000000003" customHeight="1">
      <c r="F223" s="319" t="s">
        <v>506</v>
      </c>
      <c r="G223" s="319"/>
      <c r="H223" s="320" t="s">
        <v>507</v>
      </c>
      <c r="I223" s="320" t="s">
        <v>492</v>
      </c>
      <c r="J223" s="320" t="s">
        <v>493</v>
      </c>
      <c r="K223" s="320" t="s">
        <v>489</v>
      </c>
      <c r="L223" s="320" t="s">
        <v>494</v>
      </c>
      <c r="M223" s="320" t="s">
        <v>495</v>
      </c>
    </row>
    <row r="224" spans="1:13" ht="34.700000000000003" customHeight="1">
      <c r="F224" s="309" t="s">
        <v>508</v>
      </c>
      <c r="J224" s="309" t="s">
        <v>498</v>
      </c>
      <c r="K224" s="321"/>
      <c r="L224" s="321">
        <f>ROUNDDOWN(K224*I224,0)</f>
        <v>0</v>
      </c>
    </row>
    <row r="225" spans="1:13" ht="34.700000000000003" customHeight="1">
      <c r="J225" s="309" t="s">
        <v>499</v>
      </c>
      <c r="K225" s="321">
        <f>+L224</f>
        <v>0</v>
      </c>
      <c r="L225" s="321">
        <f>ROUNDDOWN(K225*I225%,0)</f>
        <v>0</v>
      </c>
    </row>
    <row r="226" spans="1:13" ht="34.700000000000003" customHeight="1">
      <c r="C226" s="309">
        <f>+B222</f>
        <v>19</v>
      </c>
      <c r="G226" s="322" t="s">
        <v>497</v>
      </c>
      <c r="K226" s="321"/>
      <c r="L226" s="321">
        <f>SUM(L224:L225)</f>
        <v>0</v>
      </c>
    </row>
    <row r="227" spans="1:13" ht="34.700000000000003" customHeight="1">
      <c r="F227" s="309" t="s">
        <v>509</v>
      </c>
      <c r="J227" s="309" t="s">
        <v>500</v>
      </c>
      <c r="K227" s="321"/>
      <c r="L227" s="321">
        <f>ROUNDDOWN(K227*I227,0)</f>
        <v>0</v>
      </c>
    </row>
    <row r="228" spans="1:13" ht="34.700000000000003" customHeight="1">
      <c r="D228" s="309">
        <f>+C226</f>
        <v>19</v>
      </c>
      <c r="G228" s="322" t="s">
        <v>497</v>
      </c>
      <c r="K228" s="321"/>
      <c r="L228" s="321">
        <f>SUM(L227:L227)</f>
        <v>0</v>
      </c>
      <c r="M228" s="309" t="s">
        <v>501</v>
      </c>
    </row>
    <row r="229" spans="1:13" ht="34.700000000000003" customHeight="1">
      <c r="F229" s="309" t="s">
        <v>496</v>
      </c>
      <c r="J229" s="309" t="s">
        <v>491</v>
      </c>
      <c r="K229" s="321"/>
      <c r="L229" s="321">
        <f>ROUNDDOWN(K229*I229,0)</f>
        <v>0</v>
      </c>
    </row>
    <row r="230" spans="1:13" ht="34.700000000000003" customHeight="1">
      <c r="E230" s="309">
        <f>+D228</f>
        <v>19</v>
      </c>
      <c r="G230" s="322" t="s">
        <v>497</v>
      </c>
      <c r="K230" s="321"/>
      <c r="L230" s="321">
        <f>SUM(L229:L229)</f>
        <v>0</v>
      </c>
    </row>
    <row r="231" spans="1:13" ht="34.700000000000003" customHeight="1" thickBot="1">
      <c r="G231" s="322" t="s">
        <v>502</v>
      </c>
      <c r="K231" s="321"/>
      <c r="L231" s="321">
        <f>+L230+L226+L228</f>
        <v>0</v>
      </c>
      <c r="M231" s="309" t="s">
        <v>501</v>
      </c>
    </row>
    <row r="232" spans="1:13" ht="34.700000000000003" customHeight="1" thickTop="1" thickBot="1">
      <c r="F232" s="317"/>
      <c r="G232" s="317"/>
      <c r="H232" s="317"/>
      <c r="I232" s="317"/>
      <c r="J232" s="317"/>
      <c r="K232" s="317"/>
      <c r="L232" s="317"/>
      <c r="M232" s="317"/>
    </row>
    <row r="233" spans="1:13" ht="34.700000000000003" customHeight="1" thickTop="1" thickBot="1">
      <c r="A233" s="309">
        <f>+A221+1</f>
        <v>20</v>
      </c>
      <c r="F233" s="316" t="s">
        <v>505</v>
      </c>
      <c r="G233" s="317"/>
      <c r="H233" s="317"/>
      <c r="I233" s="317"/>
      <c r="J233" s="317"/>
      <c r="K233" s="317"/>
      <c r="L233" s="317"/>
      <c r="M233" s="317"/>
    </row>
    <row r="234" spans="1:13" ht="34.700000000000003" customHeight="1" thickTop="1">
      <c r="B234" s="309">
        <f>+A233</f>
        <v>20</v>
      </c>
      <c r="F234" s="316" t="s">
        <v>515</v>
      </c>
      <c r="G234" s="318"/>
      <c r="H234" s="317"/>
      <c r="I234" s="317"/>
      <c r="J234" s="317"/>
      <c r="K234" s="317"/>
      <c r="L234" s="317"/>
      <c r="M234" s="317"/>
    </row>
    <row r="235" spans="1:13" ht="34.700000000000003" customHeight="1">
      <c r="F235" s="319" t="s">
        <v>506</v>
      </c>
      <c r="G235" s="319"/>
      <c r="H235" s="320" t="s">
        <v>507</v>
      </c>
      <c r="I235" s="320" t="s">
        <v>492</v>
      </c>
      <c r="J235" s="320" t="s">
        <v>493</v>
      </c>
      <c r="K235" s="320" t="s">
        <v>489</v>
      </c>
      <c r="L235" s="320" t="s">
        <v>494</v>
      </c>
      <c r="M235" s="320" t="s">
        <v>495</v>
      </c>
    </row>
    <row r="236" spans="1:13" ht="34.700000000000003" customHeight="1">
      <c r="F236" s="309" t="s">
        <v>508</v>
      </c>
      <c r="J236" s="309" t="s">
        <v>498</v>
      </c>
      <c r="K236" s="321"/>
      <c r="L236" s="321">
        <f>ROUNDDOWN(K236*I236,0)</f>
        <v>0</v>
      </c>
    </row>
    <row r="237" spans="1:13" ht="34.700000000000003" customHeight="1">
      <c r="J237" s="309" t="s">
        <v>499</v>
      </c>
      <c r="K237" s="321">
        <f>+L236</f>
        <v>0</v>
      </c>
      <c r="L237" s="321">
        <f>ROUNDDOWN(K237*I237%,0)</f>
        <v>0</v>
      </c>
    </row>
    <row r="238" spans="1:13" ht="34.700000000000003" customHeight="1">
      <c r="C238" s="309">
        <f>+B234</f>
        <v>20</v>
      </c>
      <c r="G238" s="322" t="s">
        <v>497</v>
      </c>
      <c r="K238" s="321"/>
      <c r="L238" s="321">
        <f>SUM(L236:L237)</f>
        <v>0</v>
      </c>
    </row>
    <row r="239" spans="1:13" ht="34.700000000000003" customHeight="1">
      <c r="F239" s="309" t="s">
        <v>509</v>
      </c>
      <c r="J239" s="309" t="s">
        <v>500</v>
      </c>
      <c r="K239" s="321"/>
      <c r="L239" s="321">
        <f>ROUNDDOWN(K239*I239,0)</f>
        <v>0</v>
      </c>
    </row>
    <row r="240" spans="1:13" ht="34.700000000000003" customHeight="1">
      <c r="D240" s="309">
        <f>+C238</f>
        <v>20</v>
      </c>
      <c r="G240" s="322" t="s">
        <v>497</v>
      </c>
      <c r="K240" s="321"/>
      <c r="L240" s="321">
        <f>SUM(L239:L239)</f>
        <v>0</v>
      </c>
      <c r="M240" s="309" t="s">
        <v>501</v>
      </c>
    </row>
    <row r="241" spans="1:13" ht="34.700000000000003" customHeight="1">
      <c r="F241" s="309" t="s">
        <v>496</v>
      </c>
      <c r="J241" s="309" t="s">
        <v>491</v>
      </c>
      <c r="K241" s="321"/>
      <c r="L241" s="321">
        <f>ROUNDDOWN(K241*I241,0)</f>
        <v>0</v>
      </c>
    </row>
    <row r="242" spans="1:13" ht="34.700000000000003" customHeight="1">
      <c r="E242" s="309">
        <f>+D240</f>
        <v>20</v>
      </c>
      <c r="G242" s="322" t="s">
        <v>497</v>
      </c>
      <c r="K242" s="321"/>
      <c r="L242" s="321">
        <f>SUM(L241:L241)</f>
        <v>0</v>
      </c>
    </row>
    <row r="243" spans="1:13" ht="34.700000000000003" customHeight="1" thickBot="1">
      <c r="G243" s="322" t="s">
        <v>502</v>
      </c>
      <c r="K243" s="321"/>
      <c r="L243" s="321">
        <f>+L242+L238+L240</f>
        <v>0</v>
      </c>
      <c r="M243" s="309" t="s">
        <v>501</v>
      </c>
    </row>
    <row r="244" spans="1:13" ht="34.700000000000003" customHeight="1" thickTop="1" thickBot="1">
      <c r="F244" s="317"/>
      <c r="G244" s="317"/>
      <c r="H244" s="317"/>
      <c r="I244" s="317"/>
      <c r="J244" s="317"/>
      <c r="K244" s="317"/>
      <c r="L244" s="317"/>
      <c r="M244" s="317"/>
    </row>
    <row r="245" spans="1:13" ht="34.700000000000003" customHeight="1" thickTop="1" thickBot="1">
      <c r="A245" s="309">
        <f>+A233+1</f>
        <v>21</v>
      </c>
      <c r="F245" s="316" t="s">
        <v>505</v>
      </c>
      <c r="G245" s="317"/>
      <c r="H245" s="317"/>
      <c r="I245" s="317"/>
      <c r="J245" s="317"/>
      <c r="K245" s="317"/>
      <c r="L245" s="317"/>
      <c r="M245" s="317"/>
    </row>
    <row r="246" spans="1:13" ht="34.700000000000003" customHeight="1" thickTop="1">
      <c r="B246" s="309">
        <f>+A245</f>
        <v>21</v>
      </c>
      <c r="F246" s="316" t="s">
        <v>515</v>
      </c>
      <c r="G246" s="318"/>
      <c r="H246" s="317"/>
      <c r="I246" s="317"/>
      <c r="J246" s="317"/>
      <c r="K246" s="317"/>
      <c r="L246" s="317"/>
      <c r="M246" s="317"/>
    </row>
    <row r="247" spans="1:13" ht="34.700000000000003" customHeight="1">
      <c r="F247" s="319" t="s">
        <v>506</v>
      </c>
      <c r="G247" s="319"/>
      <c r="H247" s="320" t="s">
        <v>507</v>
      </c>
      <c r="I247" s="320" t="s">
        <v>492</v>
      </c>
      <c r="J247" s="320" t="s">
        <v>493</v>
      </c>
      <c r="K247" s="320" t="s">
        <v>489</v>
      </c>
      <c r="L247" s="320" t="s">
        <v>494</v>
      </c>
      <c r="M247" s="320" t="s">
        <v>495</v>
      </c>
    </row>
    <row r="248" spans="1:13" ht="34.700000000000003" customHeight="1">
      <c r="F248" s="309" t="s">
        <v>508</v>
      </c>
      <c r="J248" s="309" t="s">
        <v>498</v>
      </c>
      <c r="K248" s="321"/>
      <c r="L248" s="321">
        <f>ROUNDDOWN(K248*I248,0)</f>
        <v>0</v>
      </c>
    </row>
    <row r="249" spans="1:13" ht="34.700000000000003" customHeight="1">
      <c r="J249" s="309" t="s">
        <v>499</v>
      </c>
      <c r="K249" s="321">
        <f>+L248</f>
        <v>0</v>
      </c>
      <c r="L249" s="321">
        <f>ROUNDDOWN(K249*I249%,0)</f>
        <v>0</v>
      </c>
    </row>
    <row r="250" spans="1:13" ht="34.700000000000003" customHeight="1">
      <c r="C250" s="309">
        <f>+B246</f>
        <v>21</v>
      </c>
      <c r="G250" s="322" t="s">
        <v>497</v>
      </c>
      <c r="K250" s="321"/>
      <c r="L250" s="321">
        <f>SUM(L248:L249)</f>
        <v>0</v>
      </c>
    </row>
    <row r="251" spans="1:13" ht="34.700000000000003" customHeight="1">
      <c r="F251" s="309" t="s">
        <v>509</v>
      </c>
      <c r="J251" s="309" t="s">
        <v>500</v>
      </c>
      <c r="K251" s="321"/>
      <c r="L251" s="321">
        <f>ROUNDDOWN(K251*I251,0)</f>
        <v>0</v>
      </c>
    </row>
    <row r="252" spans="1:13" ht="34.700000000000003" customHeight="1">
      <c r="D252" s="309">
        <f>+C250</f>
        <v>21</v>
      </c>
      <c r="G252" s="322" t="s">
        <v>497</v>
      </c>
      <c r="K252" s="321"/>
      <c r="L252" s="321">
        <f>SUM(L251:L251)</f>
        <v>0</v>
      </c>
      <c r="M252" s="309" t="s">
        <v>501</v>
      </c>
    </row>
    <row r="253" spans="1:13" ht="34.700000000000003" customHeight="1">
      <c r="F253" s="309" t="s">
        <v>496</v>
      </c>
      <c r="J253" s="309" t="s">
        <v>491</v>
      </c>
      <c r="K253" s="321"/>
      <c r="L253" s="321">
        <f>ROUNDDOWN(K253*I253,0)</f>
        <v>0</v>
      </c>
    </row>
    <row r="254" spans="1:13" ht="34.700000000000003" customHeight="1">
      <c r="E254" s="309">
        <f>+D252</f>
        <v>21</v>
      </c>
      <c r="G254" s="322" t="s">
        <v>497</v>
      </c>
      <c r="K254" s="321"/>
      <c r="L254" s="321">
        <f>SUM(L253:L253)</f>
        <v>0</v>
      </c>
    </row>
    <row r="255" spans="1:13" ht="34.700000000000003" customHeight="1" thickBot="1">
      <c r="G255" s="322" t="s">
        <v>502</v>
      </c>
      <c r="K255" s="321"/>
      <c r="L255" s="321">
        <f>+L254+L250+L252</f>
        <v>0</v>
      </c>
      <c r="M255" s="309" t="s">
        <v>501</v>
      </c>
    </row>
    <row r="256" spans="1:13" ht="34.700000000000003" customHeight="1" thickTop="1" thickBot="1">
      <c r="F256" s="317"/>
      <c r="G256" s="317"/>
      <c r="H256" s="317"/>
      <c r="I256" s="317"/>
      <c r="J256" s="317"/>
      <c r="K256" s="317"/>
      <c r="L256" s="317"/>
      <c r="M256" s="317"/>
    </row>
    <row r="257" spans="1:13" ht="34.700000000000003" customHeight="1" thickTop="1" thickBot="1">
      <c r="A257" s="309">
        <f>+A245+1</f>
        <v>22</v>
      </c>
      <c r="F257" s="316" t="s">
        <v>505</v>
      </c>
      <c r="G257" s="317"/>
      <c r="H257" s="317"/>
      <c r="I257" s="317"/>
      <c r="J257" s="317"/>
      <c r="K257" s="317"/>
      <c r="L257" s="317"/>
      <c r="M257" s="317"/>
    </row>
    <row r="258" spans="1:13" ht="34.700000000000003" customHeight="1" thickTop="1">
      <c r="B258" s="309">
        <f>+A257</f>
        <v>22</v>
      </c>
      <c r="F258" s="316" t="s">
        <v>515</v>
      </c>
      <c r="G258" s="318"/>
      <c r="H258" s="317"/>
      <c r="I258" s="317"/>
      <c r="J258" s="317"/>
      <c r="K258" s="317"/>
      <c r="L258" s="317"/>
      <c r="M258" s="317"/>
    </row>
    <row r="259" spans="1:13" ht="34.700000000000003" customHeight="1">
      <c r="F259" s="319" t="s">
        <v>506</v>
      </c>
      <c r="G259" s="319"/>
      <c r="H259" s="320" t="s">
        <v>507</v>
      </c>
      <c r="I259" s="320" t="s">
        <v>492</v>
      </c>
      <c r="J259" s="320" t="s">
        <v>493</v>
      </c>
      <c r="K259" s="320" t="s">
        <v>489</v>
      </c>
      <c r="L259" s="320" t="s">
        <v>494</v>
      </c>
      <c r="M259" s="320" t="s">
        <v>495</v>
      </c>
    </row>
    <row r="260" spans="1:13" ht="34.700000000000003" customHeight="1">
      <c r="F260" s="309" t="s">
        <v>508</v>
      </c>
      <c r="J260" s="309" t="s">
        <v>498</v>
      </c>
      <c r="K260" s="321"/>
      <c r="L260" s="321">
        <f>ROUNDDOWN(K260*I260,0)</f>
        <v>0</v>
      </c>
    </row>
    <row r="261" spans="1:13" ht="34.700000000000003" customHeight="1">
      <c r="J261" s="309" t="s">
        <v>499</v>
      </c>
      <c r="K261" s="321">
        <f>+L260</f>
        <v>0</v>
      </c>
      <c r="L261" s="321">
        <f>ROUNDDOWN(K261*I261%,0)</f>
        <v>0</v>
      </c>
    </row>
    <row r="262" spans="1:13" ht="34.700000000000003" customHeight="1">
      <c r="C262" s="309">
        <f>+B258</f>
        <v>22</v>
      </c>
      <c r="G262" s="322" t="s">
        <v>497</v>
      </c>
      <c r="K262" s="321"/>
      <c r="L262" s="321">
        <f>SUM(L260:L261)</f>
        <v>0</v>
      </c>
    </row>
    <row r="263" spans="1:13" ht="34.700000000000003" customHeight="1">
      <c r="F263" s="309" t="s">
        <v>509</v>
      </c>
      <c r="J263" s="309" t="s">
        <v>500</v>
      </c>
      <c r="K263" s="321"/>
      <c r="L263" s="321">
        <f>ROUNDDOWN(K263*I263,0)</f>
        <v>0</v>
      </c>
    </row>
    <row r="264" spans="1:13" ht="34.700000000000003" customHeight="1">
      <c r="D264" s="309">
        <f>+C262</f>
        <v>22</v>
      </c>
      <c r="G264" s="322" t="s">
        <v>497</v>
      </c>
      <c r="K264" s="321"/>
      <c r="L264" s="321">
        <f>SUM(L263:L263)</f>
        <v>0</v>
      </c>
      <c r="M264" s="309" t="s">
        <v>501</v>
      </c>
    </row>
    <row r="265" spans="1:13" ht="34.700000000000003" customHeight="1">
      <c r="F265" s="309" t="s">
        <v>496</v>
      </c>
      <c r="J265" s="309" t="s">
        <v>491</v>
      </c>
      <c r="K265" s="321"/>
      <c r="L265" s="321">
        <f>ROUNDDOWN(K265*I265,0)</f>
        <v>0</v>
      </c>
    </row>
    <row r="266" spans="1:13" ht="34.700000000000003" customHeight="1">
      <c r="E266" s="309">
        <f>+D264</f>
        <v>22</v>
      </c>
      <c r="G266" s="322" t="s">
        <v>497</v>
      </c>
      <c r="K266" s="321"/>
      <c r="L266" s="321">
        <f>SUM(L265:L265)</f>
        <v>0</v>
      </c>
    </row>
    <row r="267" spans="1:13" ht="34.700000000000003" customHeight="1" thickBot="1">
      <c r="G267" s="322" t="s">
        <v>502</v>
      </c>
      <c r="K267" s="321"/>
      <c r="L267" s="321">
        <f>+L266+L262+L264</f>
        <v>0</v>
      </c>
      <c r="M267" s="309" t="s">
        <v>501</v>
      </c>
    </row>
    <row r="268" spans="1:13" ht="34.700000000000003" customHeight="1" thickTop="1" thickBot="1">
      <c r="F268" s="317"/>
      <c r="G268" s="317"/>
      <c r="H268" s="317"/>
      <c r="I268" s="317"/>
      <c r="J268" s="317"/>
      <c r="K268" s="317"/>
      <c r="L268" s="317"/>
      <c r="M268" s="317"/>
    </row>
    <row r="269" spans="1:13" ht="34.700000000000003" customHeight="1" thickTop="1" thickBot="1">
      <c r="A269" s="309">
        <f>+A257+1</f>
        <v>23</v>
      </c>
      <c r="F269" s="316" t="s">
        <v>505</v>
      </c>
      <c r="G269" s="317"/>
      <c r="H269" s="317"/>
      <c r="I269" s="317"/>
      <c r="J269" s="317"/>
      <c r="K269" s="317"/>
      <c r="L269" s="317"/>
      <c r="M269" s="317"/>
    </row>
    <row r="270" spans="1:13" ht="34.700000000000003" customHeight="1" thickTop="1">
      <c r="B270" s="309">
        <f>+A269</f>
        <v>23</v>
      </c>
      <c r="F270" s="316" t="s">
        <v>515</v>
      </c>
      <c r="G270" s="318"/>
      <c r="H270" s="317"/>
      <c r="I270" s="317"/>
      <c r="J270" s="317"/>
      <c r="K270" s="317"/>
      <c r="L270" s="317"/>
      <c r="M270" s="317"/>
    </row>
    <row r="271" spans="1:13" ht="34.700000000000003" customHeight="1">
      <c r="F271" s="319" t="s">
        <v>506</v>
      </c>
      <c r="G271" s="319"/>
      <c r="H271" s="320" t="s">
        <v>507</v>
      </c>
      <c r="I271" s="320" t="s">
        <v>492</v>
      </c>
      <c r="J271" s="320" t="s">
        <v>493</v>
      </c>
      <c r="K271" s="320" t="s">
        <v>489</v>
      </c>
      <c r="L271" s="320" t="s">
        <v>494</v>
      </c>
      <c r="M271" s="320" t="s">
        <v>495</v>
      </c>
    </row>
    <row r="272" spans="1:13" ht="34.700000000000003" customHeight="1">
      <c r="F272" s="309" t="s">
        <v>508</v>
      </c>
      <c r="J272" s="309" t="s">
        <v>498</v>
      </c>
      <c r="K272" s="321"/>
      <c r="L272" s="321">
        <f>ROUNDDOWN(K272*I272,0)</f>
        <v>0</v>
      </c>
    </row>
    <row r="273" spans="1:13" ht="34.700000000000003" customHeight="1">
      <c r="J273" s="309" t="s">
        <v>499</v>
      </c>
      <c r="K273" s="321">
        <f>+L272</f>
        <v>0</v>
      </c>
      <c r="L273" s="321">
        <f>ROUNDDOWN(K273*I273%,0)</f>
        <v>0</v>
      </c>
    </row>
    <row r="274" spans="1:13" ht="34.700000000000003" customHeight="1">
      <c r="C274" s="309">
        <f>+B270</f>
        <v>23</v>
      </c>
      <c r="G274" s="322" t="s">
        <v>497</v>
      </c>
      <c r="K274" s="321"/>
      <c r="L274" s="321">
        <f>SUM(L272:L273)</f>
        <v>0</v>
      </c>
    </row>
    <row r="275" spans="1:13" ht="34.700000000000003" customHeight="1">
      <c r="F275" s="309" t="s">
        <v>509</v>
      </c>
      <c r="J275" s="309" t="s">
        <v>500</v>
      </c>
      <c r="K275" s="321"/>
      <c r="L275" s="321">
        <f>ROUNDDOWN(K275*I275,0)</f>
        <v>0</v>
      </c>
    </row>
    <row r="276" spans="1:13" ht="34.700000000000003" customHeight="1">
      <c r="D276" s="309">
        <f>+C274</f>
        <v>23</v>
      </c>
      <c r="G276" s="322" t="s">
        <v>497</v>
      </c>
      <c r="K276" s="321"/>
      <c r="L276" s="321">
        <f>SUM(L275:L275)</f>
        <v>0</v>
      </c>
      <c r="M276" s="309" t="s">
        <v>501</v>
      </c>
    </row>
    <row r="277" spans="1:13" ht="34.700000000000003" customHeight="1">
      <c r="F277" s="309" t="s">
        <v>496</v>
      </c>
      <c r="J277" s="309" t="s">
        <v>491</v>
      </c>
      <c r="K277" s="321"/>
      <c r="L277" s="321">
        <f>ROUNDDOWN(K277*I277,0)</f>
        <v>0</v>
      </c>
    </row>
    <row r="278" spans="1:13" ht="34.700000000000003" customHeight="1">
      <c r="E278" s="309">
        <f>+D276</f>
        <v>23</v>
      </c>
      <c r="G278" s="322" t="s">
        <v>497</v>
      </c>
      <c r="K278" s="321"/>
      <c r="L278" s="321">
        <f>SUM(L277:L277)</f>
        <v>0</v>
      </c>
    </row>
    <row r="279" spans="1:13" ht="34.700000000000003" customHeight="1" thickBot="1">
      <c r="G279" s="322" t="s">
        <v>502</v>
      </c>
      <c r="K279" s="321"/>
      <c r="L279" s="321">
        <f>+L278+L274+L276</f>
        <v>0</v>
      </c>
      <c r="M279" s="309" t="s">
        <v>501</v>
      </c>
    </row>
    <row r="280" spans="1:13" ht="34.700000000000003" customHeight="1" thickTop="1" thickBot="1">
      <c r="F280" s="317"/>
      <c r="G280" s="317"/>
      <c r="H280" s="317"/>
      <c r="I280" s="317"/>
      <c r="J280" s="317"/>
      <c r="K280" s="317"/>
      <c r="L280" s="317"/>
      <c r="M280" s="317"/>
    </row>
    <row r="281" spans="1:13" ht="34.700000000000003" customHeight="1" thickTop="1" thickBot="1">
      <c r="A281" s="309">
        <f>+A269+1</f>
        <v>24</v>
      </c>
      <c r="F281" s="316" t="s">
        <v>505</v>
      </c>
      <c r="G281" s="317"/>
      <c r="H281" s="317"/>
      <c r="I281" s="317"/>
      <c r="J281" s="317"/>
      <c r="K281" s="317"/>
      <c r="L281" s="317"/>
      <c r="M281" s="317"/>
    </row>
    <row r="282" spans="1:13" ht="34.700000000000003" customHeight="1" thickTop="1">
      <c r="B282" s="309">
        <f>+A281</f>
        <v>24</v>
      </c>
      <c r="F282" s="316" t="s">
        <v>515</v>
      </c>
      <c r="G282" s="318"/>
      <c r="H282" s="317"/>
      <c r="I282" s="317"/>
      <c r="J282" s="317"/>
      <c r="K282" s="317"/>
      <c r="L282" s="317"/>
      <c r="M282" s="317"/>
    </row>
    <row r="283" spans="1:13" ht="34.700000000000003" customHeight="1">
      <c r="F283" s="319" t="s">
        <v>506</v>
      </c>
      <c r="G283" s="319"/>
      <c r="H283" s="320" t="s">
        <v>507</v>
      </c>
      <c r="I283" s="320" t="s">
        <v>492</v>
      </c>
      <c r="J283" s="320" t="s">
        <v>493</v>
      </c>
      <c r="K283" s="320" t="s">
        <v>489</v>
      </c>
      <c r="L283" s="320" t="s">
        <v>494</v>
      </c>
      <c r="M283" s="320" t="s">
        <v>495</v>
      </c>
    </row>
    <row r="284" spans="1:13" ht="34.700000000000003" customHeight="1">
      <c r="F284" s="309" t="s">
        <v>508</v>
      </c>
      <c r="J284" s="309" t="s">
        <v>498</v>
      </c>
      <c r="K284" s="321"/>
      <c r="L284" s="321">
        <f>ROUNDDOWN(K284*I284,0)</f>
        <v>0</v>
      </c>
    </row>
    <row r="285" spans="1:13" ht="34.700000000000003" customHeight="1">
      <c r="J285" s="309" t="s">
        <v>499</v>
      </c>
      <c r="K285" s="321">
        <f>+L284</f>
        <v>0</v>
      </c>
      <c r="L285" s="321">
        <f>ROUNDDOWN(K285*I285%,0)</f>
        <v>0</v>
      </c>
    </row>
    <row r="286" spans="1:13" ht="34.700000000000003" customHeight="1">
      <c r="C286" s="309">
        <f>+B282</f>
        <v>24</v>
      </c>
      <c r="G286" s="322" t="s">
        <v>497</v>
      </c>
      <c r="K286" s="321"/>
      <c r="L286" s="321">
        <f>SUM(L284:L285)</f>
        <v>0</v>
      </c>
    </row>
    <row r="287" spans="1:13" ht="34.700000000000003" customHeight="1">
      <c r="F287" s="309" t="s">
        <v>509</v>
      </c>
      <c r="J287" s="309" t="s">
        <v>500</v>
      </c>
      <c r="K287" s="321"/>
      <c r="L287" s="321">
        <f>ROUNDDOWN(K287*I287,0)</f>
        <v>0</v>
      </c>
    </row>
    <row r="288" spans="1:13" ht="34.700000000000003" customHeight="1">
      <c r="D288" s="309">
        <f>+C286</f>
        <v>24</v>
      </c>
      <c r="G288" s="322" t="s">
        <v>497</v>
      </c>
      <c r="K288" s="321"/>
      <c r="L288" s="321">
        <f>SUM(L287:L287)</f>
        <v>0</v>
      </c>
      <c r="M288" s="309" t="s">
        <v>501</v>
      </c>
    </row>
    <row r="289" spans="1:13" ht="34.700000000000003" customHeight="1">
      <c r="F289" s="309" t="s">
        <v>496</v>
      </c>
      <c r="J289" s="309" t="s">
        <v>491</v>
      </c>
      <c r="K289" s="321"/>
      <c r="L289" s="321">
        <f>ROUNDDOWN(K289*I289,0)</f>
        <v>0</v>
      </c>
    </row>
    <row r="290" spans="1:13" ht="34.700000000000003" customHeight="1">
      <c r="E290" s="309">
        <f>+D288</f>
        <v>24</v>
      </c>
      <c r="G290" s="322" t="s">
        <v>497</v>
      </c>
      <c r="K290" s="321"/>
      <c r="L290" s="321">
        <f>SUM(L289:L289)</f>
        <v>0</v>
      </c>
    </row>
    <row r="291" spans="1:13" ht="34.700000000000003" customHeight="1" thickBot="1">
      <c r="G291" s="322" t="s">
        <v>502</v>
      </c>
      <c r="K291" s="321"/>
      <c r="L291" s="321">
        <f>+L290+L286+L288</f>
        <v>0</v>
      </c>
      <c r="M291" s="309" t="s">
        <v>501</v>
      </c>
    </row>
    <row r="292" spans="1:13" ht="34.700000000000003" customHeight="1" thickTop="1" thickBot="1">
      <c r="F292" s="317"/>
      <c r="G292" s="317"/>
      <c r="H292" s="317"/>
      <c r="I292" s="317"/>
      <c r="J292" s="317"/>
      <c r="K292" s="317"/>
      <c r="L292" s="317"/>
      <c r="M292" s="317"/>
    </row>
    <row r="293" spans="1:13" ht="34.700000000000003" customHeight="1" thickTop="1" thickBot="1">
      <c r="A293" s="309">
        <f>+A281+1</f>
        <v>25</v>
      </c>
      <c r="F293" s="316" t="s">
        <v>505</v>
      </c>
      <c r="G293" s="317"/>
      <c r="H293" s="317"/>
      <c r="I293" s="317"/>
      <c r="J293" s="317"/>
      <c r="K293" s="317"/>
      <c r="L293" s="317"/>
      <c r="M293" s="317"/>
    </row>
    <row r="294" spans="1:13" ht="34.700000000000003" customHeight="1" thickTop="1">
      <c r="B294" s="309">
        <f>+A293</f>
        <v>25</v>
      </c>
      <c r="F294" s="316" t="s">
        <v>515</v>
      </c>
      <c r="G294" s="318"/>
      <c r="H294" s="317"/>
      <c r="I294" s="317"/>
      <c r="J294" s="317"/>
      <c r="K294" s="317"/>
      <c r="L294" s="317"/>
      <c r="M294" s="317"/>
    </row>
    <row r="295" spans="1:13" ht="34.700000000000003" customHeight="1">
      <c r="F295" s="319" t="s">
        <v>506</v>
      </c>
      <c r="G295" s="319"/>
      <c r="H295" s="320" t="s">
        <v>507</v>
      </c>
      <c r="I295" s="320" t="s">
        <v>492</v>
      </c>
      <c r="J295" s="320" t="s">
        <v>493</v>
      </c>
      <c r="K295" s="320" t="s">
        <v>489</v>
      </c>
      <c r="L295" s="320" t="s">
        <v>494</v>
      </c>
      <c r="M295" s="320" t="s">
        <v>495</v>
      </c>
    </row>
    <row r="296" spans="1:13" ht="34.700000000000003" customHeight="1">
      <c r="F296" s="309" t="s">
        <v>508</v>
      </c>
      <c r="J296" s="309" t="s">
        <v>498</v>
      </c>
      <c r="K296" s="321"/>
      <c r="L296" s="321">
        <f>ROUNDDOWN(K296*I296,0)</f>
        <v>0</v>
      </c>
    </row>
    <row r="297" spans="1:13" ht="34.700000000000003" customHeight="1">
      <c r="J297" s="309" t="s">
        <v>499</v>
      </c>
      <c r="K297" s="321">
        <f>+L296</f>
        <v>0</v>
      </c>
      <c r="L297" s="321">
        <f>ROUNDDOWN(K297*I297%,0)</f>
        <v>0</v>
      </c>
    </row>
    <row r="298" spans="1:13" ht="34.700000000000003" customHeight="1">
      <c r="C298" s="309">
        <f>+B294</f>
        <v>25</v>
      </c>
      <c r="G298" s="322" t="s">
        <v>497</v>
      </c>
      <c r="K298" s="321"/>
      <c r="L298" s="321">
        <f>SUM(L296:L297)</f>
        <v>0</v>
      </c>
    </row>
    <row r="299" spans="1:13" ht="34.700000000000003" customHeight="1">
      <c r="F299" s="309" t="s">
        <v>509</v>
      </c>
      <c r="J299" s="309" t="s">
        <v>500</v>
      </c>
      <c r="K299" s="321"/>
      <c r="L299" s="321">
        <f>ROUNDDOWN(K299*I299,0)</f>
        <v>0</v>
      </c>
    </row>
    <row r="300" spans="1:13" ht="34.700000000000003" customHeight="1">
      <c r="D300" s="309">
        <f>+C298</f>
        <v>25</v>
      </c>
      <c r="G300" s="322" t="s">
        <v>497</v>
      </c>
      <c r="K300" s="321"/>
      <c r="L300" s="321">
        <f>SUM(L299:L299)</f>
        <v>0</v>
      </c>
      <c r="M300" s="309" t="s">
        <v>501</v>
      </c>
    </row>
    <row r="301" spans="1:13" ht="34.700000000000003" customHeight="1">
      <c r="F301" s="309" t="s">
        <v>496</v>
      </c>
      <c r="J301" s="309" t="s">
        <v>491</v>
      </c>
      <c r="K301" s="321"/>
      <c r="L301" s="321">
        <f>ROUNDDOWN(K301*I301,0)</f>
        <v>0</v>
      </c>
    </row>
    <row r="302" spans="1:13" ht="34.700000000000003" customHeight="1">
      <c r="E302" s="309">
        <f>+D300</f>
        <v>25</v>
      </c>
      <c r="G302" s="322" t="s">
        <v>497</v>
      </c>
      <c r="K302" s="321"/>
      <c r="L302" s="321">
        <f>SUM(L301:L301)</f>
        <v>0</v>
      </c>
    </row>
    <row r="303" spans="1:13" ht="34.700000000000003" customHeight="1" thickBot="1">
      <c r="G303" s="322" t="s">
        <v>502</v>
      </c>
      <c r="K303" s="321"/>
      <c r="L303" s="321">
        <f>+L302+L298+L300</f>
        <v>0</v>
      </c>
      <c r="M303" s="309" t="s">
        <v>501</v>
      </c>
    </row>
    <row r="304" spans="1:13" ht="34.700000000000003" customHeight="1" thickTop="1" thickBot="1">
      <c r="F304" s="317"/>
      <c r="G304" s="317"/>
      <c r="H304" s="317"/>
      <c r="I304" s="317"/>
      <c r="J304" s="317"/>
      <c r="K304" s="317"/>
      <c r="L304" s="317"/>
      <c r="M304" s="317"/>
    </row>
    <row r="305" spans="1:13" ht="34.700000000000003" customHeight="1" thickTop="1" thickBot="1">
      <c r="A305" s="309">
        <f>+A293+1</f>
        <v>26</v>
      </c>
      <c r="F305" s="316" t="s">
        <v>505</v>
      </c>
      <c r="G305" s="317"/>
      <c r="H305" s="317"/>
      <c r="I305" s="317"/>
      <c r="J305" s="317"/>
      <c r="K305" s="317"/>
      <c r="L305" s="317"/>
      <c r="M305" s="317"/>
    </row>
    <row r="306" spans="1:13" ht="34.700000000000003" customHeight="1" thickTop="1">
      <c r="B306" s="309">
        <f>+A305</f>
        <v>26</v>
      </c>
      <c r="F306" s="316" t="s">
        <v>515</v>
      </c>
      <c r="G306" s="318"/>
      <c r="H306" s="317"/>
      <c r="I306" s="317"/>
      <c r="J306" s="317"/>
      <c r="K306" s="317"/>
      <c r="L306" s="317"/>
      <c r="M306" s="317"/>
    </row>
    <row r="307" spans="1:13" ht="34.700000000000003" customHeight="1">
      <c r="F307" s="319" t="s">
        <v>506</v>
      </c>
      <c r="G307" s="319"/>
      <c r="H307" s="320" t="s">
        <v>507</v>
      </c>
      <c r="I307" s="320" t="s">
        <v>492</v>
      </c>
      <c r="J307" s="320" t="s">
        <v>493</v>
      </c>
      <c r="K307" s="320" t="s">
        <v>489</v>
      </c>
      <c r="L307" s="320" t="s">
        <v>494</v>
      </c>
      <c r="M307" s="320" t="s">
        <v>495</v>
      </c>
    </row>
    <row r="308" spans="1:13" ht="34.700000000000003" customHeight="1">
      <c r="F308" s="309" t="s">
        <v>508</v>
      </c>
      <c r="J308" s="309" t="s">
        <v>498</v>
      </c>
      <c r="K308" s="321"/>
      <c r="L308" s="321">
        <f>ROUNDDOWN(K308*I308,0)</f>
        <v>0</v>
      </c>
    </row>
    <row r="309" spans="1:13" ht="34.700000000000003" customHeight="1">
      <c r="J309" s="309" t="s">
        <v>499</v>
      </c>
      <c r="K309" s="321">
        <f>+L308</f>
        <v>0</v>
      </c>
      <c r="L309" s="321">
        <f>ROUNDDOWN(K309*I309%,0)</f>
        <v>0</v>
      </c>
    </row>
    <row r="310" spans="1:13" ht="34.700000000000003" customHeight="1">
      <c r="C310" s="309">
        <f>+B306</f>
        <v>26</v>
      </c>
      <c r="G310" s="322" t="s">
        <v>497</v>
      </c>
      <c r="K310" s="321"/>
      <c r="L310" s="321">
        <f>SUM(L308:L309)</f>
        <v>0</v>
      </c>
    </row>
    <row r="311" spans="1:13" ht="34.700000000000003" customHeight="1">
      <c r="F311" s="309" t="s">
        <v>509</v>
      </c>
      <c r="J311" s="309" t="s">
        <v>500</v>
      </c>
      <c r="K311" s="321"/>
      <c r="L311" s="321">
        <f>ROUNDDOWN(K311*I311,0)</f>
        <v>0</v>
      </c>
    </row>
    <row r="312" spans="1:13" ht="34.700000000000003" customHeight="1">
      <c r="D312" s="309">
        <f>+C310</f>
        <v>26</v>
      </c>
      <c r="G312" s="322" t="s">
        <v>497</v>
      </c>
      <c r="K312" s="321"/>
      <c r="L312" s="321">
        <f>SUM(L311:L311)</f>
        <v>0</v>
      </c>
      <c r="M312" s="309" t="s">
        <v>501</v>
      </c>
    </row>
    <row r="313" spans="1:13" ht="34.700000000000003" customHeight="1">
      <c r="F313" s="309" t="s">
        <v>496</v>
      </c>
      <c r="J313" s="309" t="s">
        <v>491</v>
      </c>
      <c r="K313" s="321"/>
      <c r="L313" s="321">
        <f>ROUNDDOWN(K313*I313,0)</f>
        <v>0</v>
      </c>
    </row>
    <row r="314" spans="1:13" ht="34.700000000000003" customHeight="1">
      <c r="E314" s="309">
        <f>+D312</f>
        <v>26</v>
      </c>
      <c r="G314" s="322" t="s">
        <v>497</v>
      </c>
      <c r="K314" s="321"/>
      <c r="L314" s="321">
        <f>SUM(L313:L313)</f>
        <v>0</v>
      </c>
    </row>
    <row r="315" spans="1:13" ht="34.700000000000003" customHeight="1" thickBot="1">
      <c r="G315" s="322" t="s">
        <v>502</v>
      </c>
      <c r="K315" s="321"/>
      <c r="L315" s="321">
        <f>+L314+L310+L312</f>
        <v>0</v>
      </c>
      <c r="M315" s="309" t="s">
        <v>501</v>
      </c>
    </row>
    <row r="316" spans="1:13" ht="34.700000000000003" customHeight="1" thickTop="1" thickBot="1">
      <c r="F316" s="317"/>
      <c r="G316" s="317"/>
      <c r="H316" s="317"/>
      <c r="I316" s="317"/>
      <c r="J316" s="317"/>
      <c r="K316" s="317"/>
      <c r="L316" s="317"/>
      <c r="M316" s="317"/>
    </row>
    <row r="317" spans="1:13" ht="34.700000000000003" customHeight="1" thickTop="1" thickBot="1">
      <c r="A317" s="309">
        <f>+A305+1</f>
        <v>27</v>
      </c>
      <c r="F317" s="316" t="s">
        <v>505</v>
      </c>
      <c r="G317" s="317"/>
      <c r="H317" s="317"/>
      <c r="I317" s="317"/>
      <c r="J317" s="317"/>
      <c r="K317" s="317"/>
      <c r="L317" s="317"/>
      <c r="M317" s="317"/>
    </row>
    <row r="318" spans="1:13" ht="34.700000000000003" customHeight="1" thickTop="1">
      <c r="B318" s="309">
        <f>+A317</f>
        <v>27</v>
      </c>
      <c r="F318" s="316" t="s">
        <v>515</v>
      </c>
      <c r="G318" s="318"/>
      <c r="H318" s="317"/>
      <c r="I318" s="317"/>
      <c r="J318" s="317"/>
      <c r="K318" s="317"/>
      <c r="L318" s="317"/>
      <c r="M318" s="317"/>
    </row>
    <row r="319" spans="1:13" ht="34.700000000000003" customHeight="1">
      <c r="F319" s="319" t="s">
        <v>506</v>
      </c>
      <c r="G319" s="319"/>
      <c r="H319" s="320" t="s">
        <v>507</v>
      </c>
      <c r="I319" s="320" t="s">
        <v>492</v>
      </c>
      <c r="J319" s="320" t="s">
        <v>493</v>
      </c>
      <c r="K319" s="320" t="s">
        <v>489</v>
      </c>
      <c r="L319" s="320" t="s">
        <v>494</v>
      </c>
      <c r="M319" s="320" t="s">
        <v>495</v>
      </c>
    </row>
    <row r="320" spans="1:13" ht="34.700000000000003" customHeight="1">
      <c r="F320" s="309" t="s">
        <v>508</v>
      </c>
      <c r="J320" s="309" t="s">
        <v>498</v>
      </c>
      <c r="K320" s="321"/>
      <c r="L320" s="321">
        <f>ROUNDDOWN(K320*I320,0)</f>
        <v>0</v>
      </c>
    </row>
    <row r="321" spans="1:13" ht="34.700000000000003" customHeight="1">
      <c r="J321" s="309" t="s">
        <v>499</v>
      </c>
      <c r="K321" s="321">
        <f>+L320</f>
        <v>0</v>
      </c>
      <c r="L321" s="321">
        <f>ROUNDDOWN(K321*I321%,0)</f>
        <v>0</v>
      </c>
    </row>
    <row r="322" spans="1:13" ht="34.700000000000003" customHeight="1">
      <c r="C322" s="309">
        <f>+B318</f>
        <v>27</v>
      </c>
      <c r="G322" s="322" t="s">
        <v>497</v>
      </c>
      <c r="K322" s="321"/>
      <c r="L322" s="321">
        <f>SUM(L320:L321)</f>
        <v>0</v>
      </c>
    </row>
    <row r="323" spans="1:13" ht="34.700000000000003" customHeight="1">
      <c r="F323" s="309" t="s">
        <v>509</v>
      </c>
      <c r="J323" s="309" t="s">
        <v>500</v>
      </c>
      <c r="K323" s="321"/>
      <c r="L323" s="321">
        <f>ROUNDDOWN(K323*I323,0)</f>
        <v>0</v>
      </c>
    </row>
    <row r="324" spans="1:13" ht="34.700000000000003" customHeight="1">
      <c r="D324" s="309">
        <f>+C322</f>
        <v>27</v>
      </c>
      <c r="G324" s="322" t="s">
        <v>497</v>
      </c>
      <c r="K324" s="321"/>
      <c r="L324" s="321">
        <f>SUM(L323:L323)</f>
        <v>0</v>
      </c>
      <c r="M324" s="309" t="s">
        <v>501</v>
      </c>
    </row>
    <row r="325" spans="1:13" ht="34.700000000000003" customHeight="1">
      <c r="F325" s="309" t="s">
        <v>496</v>
      </c>
      <c r="J325" s="309" t="s">
        <v>491</v>
      </c>
      <c r="K325" s="321"/>
      <c r="L325" s="321">
        <f>ROUNDDOWN(K325*I325,0)</f>
        <v>0</v>
      </c>
    </row>
    <row r="326" spans="1:13" ht="34.700000000000003" customHeight="1">
      <c r="E326" s="309">
        <f>+D324</f>
        <v>27</v>
      </c>
      <c r="G326" s="322" t="s">
        <v>497</v>
      </c>
      <c r="K326" s="321"/>
      <c r="L326" s="321">
        <f>SUM(L325:L325)</f>
        <v>0</v>
      </c>
    </row>
    <row r="327" spans="1:13" ht="34.700000000000003" customHeight="1" thickBot="1">
      <c r="G327" s="322" t="s">
        <v>502</v>
      </c>
      <c r="K327" s="321"/>
      <c r="L327" s="321">
        <f>+L326+L322+L324</f>
        <v>0</v>
      </c>
      <c r="M327" s="309" t="s">
        <v>501</v>
      </c>
    </row>
    <row r="328" spans="1:13" ht="34.700000000000003" customHeight="1" thickTop="1" thickBot="1">
      <c r="F328" s="317"/>
      <c r="G328" s="317"/>
      <c r="H328" s="317"/>
      <c r="I328" s="317"/>
      <c r="J328" s="317"/>
      <c r="K328" s="317"/>
      <c r="L328" s="317"/>
      <c r="M328" s="317"/>
    </row>
    <row r="329" spans="1:13" ht="34.700000000000003" customHeight="1" thickTop="1" thickBot="1">
      <c r="A329" s="309">
        <f>+A317+1</f>
        <v>28</v>
      </c>
      <c r="F329" s="316" t="s">
        <v>505</v>
      </c>
      <c r="G329" s="317"/>
      <c r="H329" s="317"/>
      <c r="I329" s="317"/>
      <c r="J329" s="317"/>
      <c r="K329" s="317"/>
      <c r="L329" s="317"/>
      <c r="M329" s="317"/>
    </row>
    <row r="330" spans="1:13" ht="34.700000000000003" customHeight="1" thickTop="1">
      <c r="B330" s="309">
        <f>+A329</f>
        <v>28</v>
      </c>
      <c r="F330" s="316" t="s">
        <v>515</v>
      </c>
      <c r="G330" s="318"/>
      <c r="H330" s="317"/>
      <c r="I330" s="317"/>
      <c r="J330" s="317"/>
      <c r="K330" s="317"/>
      <c r="L330" s="317"/>
      <c r="M330" s="317"/>
    </row>
    <row r="331" spans="1:13" ht="34.700000000000003" customHeight="1">
      <c r="F331" s="319" t="s">
        <v>506</v>
      </c>
      <c r="G331" s="319"/>
      <c r="H331" s="320" t="s">
        <v>507</v>
      </c>
      <c r="I331" s="320" t="s">
        <v>492</v>
      </c>
      <c r="J331" s="320" t="s">
        <v>493</v>
      </c>
      <c r="K331" s="320" t="s">
        <v>489</v>
      </c>
      <c r="L331" s="320" t="s">
        <v>494</v>
      </c>
      <c r="M331" s="320" t="s">
        <v>495</v>
      </c>
    </row>
    <row r="332" spans="1:13" ht="34.700000000000003" customHeight="1">
      <c r="F332" s="309" t="s">
        <v>508</v>
      </c>
      <c r="J332" s="309" t="s">
        <v>498</v>
      </c>
      <c r="K332" s="321"/>
      <c r="L332" s="321">
        <f>ROUNDDOWN(K332*I332,0)</f>
        <v>0</v>
      </c>
    </row>
    <row r="333" spans="1:13" ht="34.700000000000003" customHeight="1">
      <c r="J333" s="309" t="s">
        <v>499</v>
      </c>
      <c r="K333" s="321">
        <f>+L332</f>
        <v>0</v>
      </c>
      <c r="L333" s="321">
        <f>ROUNDDOWN(K333*I333%,0)</f>
        <v>0</v>
      </c>
    </row>
    <row r="334" spans="1:13" ht="34.700000000000003" customHeight="1">
      <c r="C334" s="309">
        <f>+B330</f>
        <v>28</v>
      </c>
      <c r="G334" s="322" t="s">
        <v>497</v>
      </c>
      <c r="K334" s="321"/>
      <c r="L334" s="321">
        <f>SUM(L332:L333)</f>
        <v>0</v>
      </c>
    </row>
    <row r="335" spans="1:13" ht="34.700000000000003" customHeight="1">
      <c r="F335" s="309" t="s">
        <v>509</v>
      </c>
      <c r="J335" s="309" t="s">
        <v>500</v>
      </c>
      <c r="K335" s="321"/>
      <c r="L335" s="321">
        <f>ROUNDDOWN(K335*I335,0)</f>
        <v>0</v>
      </c>
    </row>
    <row r="336" spans="1:13" ht="34.700000000000003" customHeight="1">
      <c r="D336" s="309">
        <f>+C334</f>
        <v>28</v>
      </c>
      <c r="G336" s="322" t="s">
        <v>497</v>
      </c>
      <c r="K336" s="321"/>
      <c r="L336" s="321">
        <f>SUM(L335:L335)</f>
        <v>0</v>
      </c>
      <c r="M336" s="309" t="s">
        <v>501</v>
      </c>
    </row>
    <row r="337" spans="1:13" ht="34.700000000000003" customHeight="1">
      <c r="F337" s="309" t="s">
        <v>496</v>
      </c>
      <c r="J337" s="309" t="s">
        <v>491</v>
      </c>
      <c r="K337" s="321"/>
      <c r="L337" s="321">
        <f>ROUNDDOWN(K337*I337,0)</f>
        <v>0</v>
      </c>
    </row>
    <row r="338" spans="1:13" ht="34.700000000000003" customHeight="1">
      <c r="E338" s="309">
        <f>+D336</f>
        <v>28</v>
      </c>
      <c r="G338" s="322" t="s">
        <v>497</v>
      </c>
      <c r="K338" s="321"/>
      <c r="L338" s="321">
        <f>SUM(L337:L337)</f>
        <v>0</v>
      </c>
    </row>
    <row r="339" spans="1:13" ht="34.700000000000003" customHeight="1" thickBot="1">
      <c r="G339" s="322" t="s">
        <v>502</v>
      </c>
      <c r="K339" s="321"/>
      <c r="L339" s="321">
        <f>+L338+L334+L336</f>
        <v>0</v>
      </c>
      <c r="M339" s="309" t="s">
        <v>501</v>
      </c>
    </row>
    <row r="340" spans="1:13" ht="34.700000000000003" customHeight="1" thickTop="1" thickBot="1">
      <c r="F340" s="317"/>
      <c r="G340" s="317"/>
      <c r="H340" s="317"/>
      <c r="I340" s="317"/>
      <c r="J340" s="317"/>
      <c r="K340" s="317"/>
      <c r="L340" s="317"/>
      <c r="M340" s="317"/>
    </row>
    <row r="341" spans="1:13" ht="34.700000000000003" customHeight="1" thickTop="1" thickBot="1">
      <c r="A341" s="309">
        <f>+A329+1</f>
        <v>29</v>
      </c>
      <c r="F341" s="316" t="s">
        <v>505</v>
      </c>
      <c r="G341" s="317"/>
      <c r="H341" s="317"/>
      <c r="I341" s="317"/>
      <c r="J341" s="317"/>
      <c r="K341" s="317"/>
      <c r="L341" s="317"/>
      <c r="M341" s="317"/>
    </row>
    <row r="342" spans="1:13" ht="34.700000000000003" customHeight="1" thickTop="1">
      <c r="B342" s="309">
        <f>+A341</f>
        <v>29</v>
      </c>
      <c r="F342" s="316" t="s">
        <v>515</v>
      </c>
      <c r="G342" s="318"/>
      <c r="H342" s="317"/>
      <c r="I342" s="317"/>
      <c r="J342" s="317"/>
      <c r="K342" s="317"/>
      <c r="L342" s="317"/>
      <c r="M342" s="317"/>
    </row>
    <row r="343" spans="1:13" ht="34.700000000000003" customHeight="1">
      <c r="F343" s="319" t="s">
        <v>506</v>
      </c>
      <c r="G343" s="319"/>
      <c r="H343" s="320" t="s">
        <v>507</v>
      </c>
      <c r="I343" s="320" t="s">
        <v>492</v>
      </c>
      <c r="J343" s="320" t="s">
        <v>493</v>
      </c>
      <c r="K343" s="320" t="s">
        <v>489</v>
      </c>
      <c r="L343" s="320" t="s">
        <v>494</v>
      </c>
      <c r="M343" s="320" t="s">
        <v>495</v>
      </c>
    </row>
    <row r="344" spans="1:13" ht="34.700000000000003" customHeight="1">
      <c r="F344" s="309" t="s">
        <v>508</v>
      </c>
      <c r="J344" s="309" t="s">
        <v>498</v>
      </c>
      <c r="K344" s="321"/>
      <c r="L344" s="321">
        <f>ROUNDDOWN(K344*I344,0)</f>
        <v>0</v>
      </c>
    </row>
    <row r="345" spans="1:13" ht="34.700000000000003" customHeight="1">
      <c r="J345" s="309" t="s">
        <v>499</v>
      </c>
      <c r="K345" s="321">
        <f>+L344</f>
        <v>0</v>
      </c>
      <c r="L345" s="321">
        <f>ROUNDDOWN(K345*I345%,0)</f>
        <v>0</v>
      </c>
    </row>
    <row r="346" spans="1:13" ht="34.700000000000003" customHeight="1">
      <c r="C346" s="309">
        <f>+B342</f>
        <v>29</v>
      </c>
      <c r="G346" s="322" t="s">
        <v>497</v>
      </c>
      <c r="K346" s="321"/>
      <c r="L346" s="321">
        <f>SUM(L344:L345)</f>
        <v>0</v>
      </c>
    </row>
    <row r="347" spans="1:13" ht="34.700000000000003" customHeight="1">
      <c r="F347" s="309" t="s">
        <v>509</v>
      </c>
      <c r="J347" s="309" t="s">
        <v>500</v>
      </c>
      <c r="K347" s="321"/>
      <c r="L347" s="321">
        <f>ROUNDDOWN(K347*I347,0)</f>
        <v>0</v>
      </c>
    </row>
    <row r="348" spans="1:13" ht="34.700000000000003" customHeight="1">
      <c r="D348" s="309">
        <f>+C346</f>
        <v>29</v>
      </c>
      <c r="G348" s="322" t="s">
        <v>497</v>
      </c>
      <c r="K348" s="321"/>
      <c r="L348" s="321">
        <f>SUM(L347:L347)</f>
        <v>0</v>
      </c>
      <c r="M348" s="309" t="s">
        <v>501</v>
      </c>
    </row>
    <row r="349" spans="1:13" ht="34.700000000000003" customHeight="1">
      <c r="F349" s="309" t="s">
        <v>496</v>
      </c>
      <c r="J349" s="309" t="s">
        <v>491</v>
      </c>
      <c r="K349" s="321"/>
      <c r="L349" s="321">
        <f>ROUNDDOWN(K349*I349,0)</f>
        <v>0</v>
      </c>
    </row>
    <row r="350" spans="1:13" ht="34.700000000000003" customHeight="1">
      <c r="E350" s="309">
        <f>+D348</f>
        <v>29</v>
      </c>
      <c r="G350" s="322" t="s">
        <v>497</v>
      </c>
      <c r="K350" s="321"/>
      <c r="L350" s="321">
        <f>SUM(L349:L349)</f>
        <v>0</v>
      </c>
    </row>
    <row r="351" spans="1:13" ht="34.700000000000003" customHeight="1" thickBot="1">
      <c r="G351" s="322" t="s">
        <v>502</v>
      </c>
      <c r="K351" s="321"/>
      <c r="L351" s="321">
        <f>+L350+L346+L348</f>
        <v>0</v>
      </c>
      <c r="M351" s="309" t="s">
        <v>501</v>
      </c>
    </row>
    <row r="352" spans="1:13" ht="34.700000000000003" customHeight="1" thickTop="1" thickBot="1">
      <c r="F352" s="317"/>
      <c r="G352" s="317"/>
      <c r="H352" s="317"/>
      <c r="I352" s="317"/>
      <c r="J352" s="317"/>
      <c r="K352" s="317"/>
      <c r="L352" s="317"/>
      <c r="M352" s="317"/>
    </row>
    <row r="353" spans="1:13" ht="34.700000000000003" customHeight="1" thickTop="1" thickBot="1">
      <c r="A353" s="309">
        <f>+A341+1</f>
        <v>30</v>
      </c>
      <c r="F353" s="316" t="s">
        <v>505</v>
      </c>
      <c r="G353" s="317"/>
      <c r="H353" s="317"/>
      <c r="I353" s="317"/>
      <c r="J353" s="317"/>
      <c r="K353" s="317"/>
      <c r="L353" s="317"/>
      <c r="M353" s="317"/>
    </row>
    <row r="354" spans="1:13" ht="34.700000000000003" customHeight="1" thickTop="1">
      <c r="B354" s="309">
        <f>+A353</f>
        <v>30</v>
      </c>
      <c r="F354" s="316" t="s">
        <v>515</v>
      </c>
      <c r="G354" s="318"/>
      <c r="H354" s="317"/>
      <c r="I354" s="317"/>
      <c r="J354" s="317"/>
      <c r="K354" s="317"/>
      <c r="L354" s="317"/>
      <c r="M354" s="317"/>
    </row>
    <row r="355" spans="1:13" ht="34.700000000000003" customHeight="1">
      <c r="F355" s="319" t="s">
        <v>506</v>
      </c>
      <c r="G355" s="319"/>
      <c r="H355" s="320" t="s">
        <v>507</v>
      </c>
      <c r="I355" s="320" t="s">
        <v>492</v>
      </c>
      <c r="J355" s="320" t="s">
        <v>493</v>
      </c>
      <c r="K355" s="320" t="s">
        <v>489</v>
      </c>
      <c r="L355" s="320" t="s">
        <v>494</v>
      </c>
      <c r="M355" s="320" t="s">
        <v>495</v>
      </c>
    </row>
    <row r="356" spans="1:13" ht="34.700000000000003" customHeight="1">
      <c r="F356" s="309" t="s">
        <v>508</v>
      </c>
      <c r="J356" s="309" t="s">
        <v>498</v>
      </c>
      <c r="K356" s="321"/>
      <c r="L356" s="321">
        <f>ROUNDDOWN(K356*I356,0)</f>
        <v>0</v>
      </c>
    </row>
    <row r="357" spans="1:13" ht="34.700000000000003" customHeight="1">
      <c r="J357" s="309" t="s">
        <v>499</v>
      </c>
      <c r="K357" s="321">
        <f>+L356</f>
        <v>0</v>
      </c>
      <c r="L357" s="321">
        <f>ROUNDDOWN(K357*I357%,0)</f>
        <v>0</v>
      </c>
    </row>
    <row r="358" spans="1:13" ht="34.700000000000003" customHeight="1">
      <c r="C358" s="309">
        <f>+B354</f>
        <v>30</v>
      </c>
      <c r="G358" s="322" t="s">
        <v>497</v>
      </c>
      <c r="K358" s="321"/>
      <c r="L358" s="321">
        <f>SUM(L356:L357)</f>
        <v>0</v>
      </c>
    </row>
    <row r="359" spans="1:13" ht="34.700000000000003" customHeight="1">
      <c r="F359" s="309" t="s">
        <v>509</v>
      </c>
      <c r="J359" s="309" t="s">
        <v>500</v>
      </c>
      <c r="K359" s="321"/>
      <c r="L359" s="321">
        <f>ROUNDDOWN(K359*I359,0)</f>
        <v>0</v>
      </c>
    </row>
    <row r="360" spans="1:13" ht="34.700000000000003" customHeight="1">
      <c r="D360" s="309">
        <f>+C358</f>
        <v>30</v>
      </c>
      <c r="G360" s="322" t="s">
        <v>497</v>
      </c>
      <c r="K360" s="321"/>
      <c r="L360" s="321">
        <f>SUM(L359:L359)</f>
        <v>0</v>
      </c>
      <c r="M360" s="309" t="s">
        <v>501</v>
      </c>
    </row>
    <row r="361" spans="1:13" ht="34.700000000000003" customHeight="1">
      <c r="F361" s="309" t="s">
        <v>496</v>
      </c>
      <c r="J361" s="309" t="s">
        <v>491</v>
      </c>
      <c r="K361" s="321"/>
      <c r="L361" s="321">
        <f>ROUNDDOWN(K361*I361,0)</f>
        <v>0</v>
      </c>
    </row>
    <row r="362" spans="1:13" ht="34.700000000000003" customHeight="1">
      <c r="E362" s="309">
        <f>+D360</f>
        <v>30</v>
      </c>
      <c r="G362" s="322" t="s">
        <v>497</v>
      </c>
      <c r="K362" s="321"/>
      <c r="L362" s="321">
        <f>SUM(L361:L361)</f>
        <v>0</v>
      </c>
    </row>
    <row r="363" spans="1:13" ht="34.700000000000003" customHeight="1" thickBot="1">
      <c r="G363" s="322" t="s">
        <v>502</v>
      </c>
      <c r="K363" s="321"/>
      <c r="L363" s="321">
        <f>+L362+L358+L360</f>
        <v>0</v>
      </c>
      <c r="M363" s="309" t="s">
        <v>501</v>
      </c>
    </row>
    <row r="364" spans="1:13" ht="34.700000000000003" customHeight="1" thickTop="1">
      <c r="F364" s="317"/>
      <c r="G364" s="317"/>
      <c r="H364" s="317"/>
      <c r="I364" s="317"/>
      <c r="J364" s="317"/>
      <c r="K364" s="317"/>
      <c r="L364" s="317"/>
      <c r="M364" s="317"/>
    </row>
  </sheetData>
  <phoneticPr fontId="5"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FF0000"/>
    <pageSetUpPr fitToPage="1"/>
  </sheetPr>
  <dimension ref="A1:D86"/>
  <sheetViews>
    <sheetView view="pageBreakPreview" zoomScaleNormal="100" zoomScaleSheetLayoutView="100" workbookViewId="0">
      <pane xSplit="2" ySplit="5" topLeftCell="C6" activePane="bottomRight" state="frozen"/>
      <selection pane="topRight"/>
      <selection pane="bottomLeft"/>
      <selection pane="bottomRight"/>
    </sheetView>
  </sheetViews>
  <sheetFormatPr defaultColWidth="8.88671875" defaultRowHeight="20.25" customHeight="1"/>
  <cols>
    <col min="1" max="1" width="18.77734375" style="196" bestFit="1" customWidth="1"/>
    <col min="2" max="2" width="13.33203125" style="196" customWidth="1"/>
    <col min="3" max="4" width="44.33203125" style="196" customWidth="1"/>
    <col min="5" max="16384" width="8.88671875" style="196"/>
  </cols>
  <sheetData>
    <row r="1" spans="1:4" ht="20.25" customHeight="1">
      <c r="A1" s="195" t="s">
        <v>460</v>
      </c>
      <c r="B1" s="195"/>
      <c r="C1" s="195"/>
      <c r="D1" s="195"/>
    </row>
    <row r="2" spans="1:4" ht="20.25" customHeight="1">
      <c r="A2" s="408" t="s">
        <v>549</v>
      </c>
      <c r="B2" s="409"/>
      <c r="C2" s="409"/>
      <c r="D2" s="410"/>
    </row>
    <row r="3" spans="1:4" ht="30" customHeight="1">
      <c r="A3" s="411" t="s">
        <v>523</v>
      </c>
      <c r="B3" s="412"/>
      <c r="C3" s="412"/>
      <c r="D3" s="413"/>
    </row>
    <row r="4" spans="1:4" ht="20.25" customHeight="1">
      <c r="A4" s="414"/>
      <c r="B4" s="415"/>
      <c r="C4" s="415"/>
      <c r="D4" s="416"/>
    </row>
    <row r="5" spans="1:4" ht="30" customHeight="1">
      <c r="A5" s="197" t="s">
        <v>93</v>
      </c>
      <c r="B5" s="197" t="s">
        <v>94</v>
      </c>
      <c r="C5" s="197" t="s">
        <v>95</v>
      </c>
      <c r="D5" s="197" t="s">
        <v>96</v>
      </c>
    </row>
    <row r="6" spans="1:4" ht="33.75">
      <c r="A6" s="330" t="s">
        <v>97</v>
      </c>
      <c r="B6" s="328" t="s">
        <v>685</v>
      </c>
      <c r="C6" s="328" t="s">
        <v>550</v>
      </c>
      <c r="D6" s="328" t="s">
        <v>686</v>
      </c>
    </row>
    <row r="7" spans="1:4" ht="22.5">
      <c r="A7" s="331"/>
      <c r="B7" s="328" t="s">
        <v>687</v>
      </c>
      <c r="C7" s="328" t="s">
        <v>688</v>
      </c>
      <c r="D7" s="328"/>
    </row>
    <row r="8" spans="1:4" ht="11.25">
      <c r="A8" s="331"/>
      <c r="B8" s="328" t="s">
        <v>689</v>
      </c>
      <c r="C8" s="328" t="s">
        <v>551</v>
      </c>
      <c r="D8" s="328"/>
    </row>
    <row r="9" spans="1:4" ht="33.75">
      <c r="A9" s="331"/>
      <c r="B9" s="328" t="s">
        <v>690</v>
      </c>
      <c r="C9" s="328" t="s">
        <v>691</v>
      </c>
      <c r="D9" s="328" t="s">
        <v>692</v>
      </c>
    </row>
    <row r="10" spans="1:4" ht="22.5">
      <c r="A10" s="332"/>
      <c r="B10" s="328" t="s">
        <v>693</v>
      </c>
      <c r="C10" s="328" t="s">
        <v>552</v>
      </c>
      <c r="D10" s="328" t="s">
        <v>553</v>
      </c>
    </row>
    <row r="11" spans="1:4" ht="11.25">
      <c r="A11" s="328" t="s">
        <v>555</v>
      </c>
      <c r="B11" s="328"/>
      <c r="C11" s="328"/>
      <c r="D11" s="328"/>
    </row>
    <row r="12" spans="1:4" ht="22.5">
      <c r="A12" s="333" t="s">
        <v>554</v>
      </c>
      <c r="B12" s="328" t="s">
        <v>694</v>
      </c>
      <c r="C12" s="328" t="s">
        <v>98</v>
      </c>
      <c r="D12" s="328" t="s">
        <v>695</v>
      </c>
    </row>
    <row r="13" spans="1:4" ht="33.75">
      <c r="A13" s="334"/>
      <c r="B13" s="328" t="s">
        <v>696</v>
      </c>
      <c r="C13" s="328" t="s">
        <v>697</v>
      </c>
      <c r="D13" s="328" t="s">
        <v>698</v>
      </c>
    </row>
    <row r="14" spans="1:4" ht="33.75">
      <c r="A14" s="334"/>
      <c r="B14" s="333" t="s">
        <v>699</v>
      </c>
      <c r="C14" s="328" t="s">
        <v>700</v>
      </c>
      <c r="D14" s="328" t="s">
        <v>701</v>
      </c>
    </row>
    <row r="15" spans="1:4" ht="22.5">
      <c r="A15" s="335"/>
      <c r="B15" s="335"/>
      <c r="C15" s="328" t="s">
        <v>702</v>
      </c>
      <c r="D15" s="328" t="s">
        <v>102</v>
      </c>
    </row>
    <row r="16" spans="1:4" ht="33.75">
      <c r="A16" s="330" t="s">
        <v>556</v>
      </c>
      <c r="B16" s="333" t="s">
        <v>557</v>
      </c>
      <c r="C16" s="328" t="s">
        <v>591</v>
      </c>
      <c r="D16" s="328" t="s">
        <v>592</v>
      </c>
    </row>
    <row r="17" spans="1:4" ht="22.5">
      <c r="A17" s="332"/>
      <c r="B17" s="335"/>
      <c r="C17" s="328" t="s">
        <v>593</v>
      </c>
      <c r="D17" s="328" t="s">
        <v>594</v>
      </c>
    </row>
    <row r="18" spans="1:4" ht="33.75">
      <c r="A18" s="330" t="s">
        <v>595</v>
      </c>
      <c r="B18" s="330" t="s">
        <v>596</v>
      </c>
      <c r="C18" s="328" t="s">
        <v>597</v>
      </c>
      <c r="D18" s="328" t="s">
        <v>598</v>
      </c>
    </row>
    <row r="19" spans="1:4" ht="11.25">
      <c r="A19" s="331"/>
      <c r="B19" s="331"/>
      <c r="C19" s="328" t="s">
        <v>599</v>
      </c>
      <c r="D19" s="328"/>
    </row>
    <row r="20" spans="1:4" ht="22.5">
      <c r="A20" s="331"/>
      <c r="B20" s="331"/>
      <c r="C20" s="328" t="s">
        <v>600</v>
      </c>
      <c r="D20" s="328" t="s">
        <v>558</v>
      </c>
    </row>
    <row r="21" spans="1:4" ht="33.75">
      <c r="A21" s="334"/>
      <c r="B21" s="334"/>
      <c r="C21" s="328" t="s">
        <v>601</v>
      </c>
      <c r="D21" s="328" t="s">
        <v>559</v>
      </c>
    </row>
    <row r="22" spans="1:4" ht="22.5">
      <c r="A22" s="331"/>
      <c r="B22" s="331"/>
      <c r="C22" s="328" t="s">
        <v>602</v>
      </c>
      <c r="D22" s="328" t="s">
        <v>560</v>
      </c>
    </row>
    <row r="23" spans="1:4" ht="11.25">
      <c r="A23" s="331"/>
      <c r="B23" s="332"/>
      <c r="C23" s="328" t="s">
        <v>603</v>
      </c>
      <c r="D23" s="328" t="s">
        <v>561</v>
      </c>
    </row>
    <row r="24" spans="1:4" ht="33.75">
      <c r="A24" s="331"/>
      <c r="B24" s="333" t="s">
        <v>604</v>
      </c>
      <c r="C24" s="328" t="s">
        <v>605</v>
      </c>
      <c r="D24" s="328" t="s">
        <v>606</v>
      </c>
    </row>
    <row r="25" spans="1:4" ht="22.5">
      <c r="A25" s="335"/>
      <c r="B25" s="335"/>
      <c r="C25" s="328" t="s">
        <v>607</v>
      </c>
      <c r="D25" s="328" t="s">
        <v>608</v>
      </c>
    </row>
    <row r="26" spans="1:4" ht="22.5">
      <c r="A26" s="333" t="s">
        <v>609</v>
      </c>
      <c r="B26" s="328" t="s">
        <v>610</v>
      </c>
      <c r="C26" s="328" t="s">
        <v>562</v>
      </c>
      <c r="D26" s="328" t="s">
        <v>101</v>
      </c>
    </row>
    <row r="27" spans="1:4" ht="33.75">
      <c r="A27" s="334"/>
      <c r="B27" s="333" t="s">
        <v>611</v>
      </c>
      <c r="C27" s="328" t="s">
        <v>612</v>
      </c>
      <c r="D27" s="328" t="s">
        <v>613</v>
      </c>
    </row>
    <row r="28" spans="1:4" ht="22.5">
      <c r="A28" s="334"/>
      <c r="B28" s="334"/>
      <c r="C28" s="328" t="s">
        <v>614</v>
      </c>
      <c r="D28" s="328" t="s">
        <v>615</v>
      </c>
    </row>
    <row r="29" spans="1:4" ht="33.75">
      <c r="A29" s="331"/>
      <c r="B29" s="331"/>
      <c r="C29" s="328" t="s">
        <v>616</v>
      </c>
      <c r="D29" s="328" t="s">
        <v>617</v>
      </c>
    </row>
    <row r="30" spans="1:4" ht="33.75">
      <c r="A30" s="331"/>
      <c r="B30" s="332"/>
      <c r="C30" s="328" t="s">
        <v>618</v>
      </c>
      <c r="D30" s="328" t="s">
        <v>99</v>
      </c>
    </row>
    <row r="31" spans="1:4" ht="22.5">
      <c r="A31" s="335"/>
      <c r="B31" s="328" t="s">
        <v>619</v>
      </c>
      <c r="C31" s="328" t="s">
        <v>100</v>
      </c>
      <c r="D31" s="328" t="s">
        <v>620</v>
      </c>
    </row>
    <row r="32" spans="1:4" ht="33.75">
      <c r="A32" s="333" t="s">
        <v>621</v>
      </c>
      <c r="B32" s="328" t="s">
        <v>622</v>
      </c>
      <c r="C32" s="328" t="s">
        <v>563</v>
      </c>
      <c r="D32" s="328" t="s">
        <v>623</v>
      </c>
    </row>
    <row r="33" spans="1:4" ht="22.5">
      <c r="A33" s="335"/>
      <c r="B33" s="328" t="s">
        <v>624</v>
      </c>
      <c r="C33" s="328" t="s">
        <v>625</v>
      </c>
      <c r="D33" s="328" t="s">
        <v>626</v>
      </c>
    </row>
    <row r="34" spans="1:4" ht="45">
      <c r="A34" s="328" t="s">
        <v>627</v>
      </c>
      <c r="B34" s="328" t="s">
        <v>564</v>
      </c>
      <c r="C34" s="328" t="s">
        <v>565</v>
      </c>
      <c r="D34" s="328" t="s">
        <v>628</v>
      </c>
    </row>
    <row r="35" spans="1:4" ht="11.25" customHeight="1">
      <c r="A35" s="330" t="s">
        <v>629</v>
      </c>
      <c r="B35" s="330" t="s">
        <v>566</v>
      </c>
      <c r="C35" s="328" t="s">
        <v>630</v>
      </c>
      <c r="D35" s="328" t="s">
        <v>103</v>
      </c>
    </row>
    <row r="36" spans="1:4" ht="22.5">
      <c r="A36" s="332"/>
      <c r="B36" s="332"/>
      <c r="C36" s="328" t="s">
        <v>631</v>
      </c>
      <c r="D36" s="328" t="s">
        <v>632</v>
      </c>
    </row>
    <row r="37" spans="1:4" ht="33.75">
      <c r="A37" s="330" t="s">
        <v>633</v>
      </c>
      <c r="B37" s="330" t="s">
        <v>567</v>
      </c>
      <c r="C37" s="328" t="s">
        <v>634</v>
      </c>
      <c r="D37" s="328" t="s">
        <v>635</v>
      </c>
    </row>
    <row r="38" spans="1:4" ht="22.5">
      <c r="A38" s="332"/>
      <c r="B38" s="332"/>
      <c r="C38" s="328" t="s">
        <v>636</v>
      </c>
      <c r="D38" s="328" t="s">
        <v>637</v>
      </c>
    </row>
    <row r="39" spans="1:4" ht="33.75">
      <c r="A39" s="328" t="s">
        <v>638</v>
      </c>
      <c r="B39" s="328" t="s">
        <v>568</v>
      </c>
      <c r="C39" s="328" t="s">
        <v>569</v>
      </c>
      <c r="D39" s="328" t="s">
        <v>639</v>
      </c>
    </row>
    <row r="40" spans="1:4" ht="11.25">
      <c r="A40" s="330" t="s">
        <v>640</v>
      </c>
      <c r="B40" s="330" t="s">
        <v>570</v>
      </c>
      <c r="C40" s="417" t="s">
        <v>641</v>
      </c>
      <c r="D40" s="417" t="s">
        <v>571</v>
      </c>
    </row>
    <row r="41" spans="1:4" ht="11.25">
      <c r="A41" s="331"/>
      <c r="B41" s="331"/>
      <c r="C41" s="417"/>
      <c r="D41" s="417"/>
    </row>
    <row r="42" spans="1:4" ht="11.25">
      <c r="A42" s="331"/>
      <c r="B42" s="331"/>
      <c r="C42" s="417"/>
      <c r="D42" s="417"/>
    </row>
    <row r="43" spans="1:4" ht="11.25">
      <c r="A43" s="331"/>
      <c r="B43" s="331"/>
      <c r="C43" s="328" t="s">
        <v>642</v>
      </c>
      <c r="D43" s="328" t="s">
        <v>572</v>
      </c>
    </row>
    <row r="44" spans="1:4" ht="22.5">
      <c r="A44" s="331"/>
      <c r="B44" s="331"/>
      <c r="C44" s="328" t="s">
        <v>643</v>
      </c>
      <c r="D44" s="328" t="s">
        <v>110</v>
      </c>
    </row>
    <row r="45" spans="1:4" ht="11.25">
      <c r="A45" s="332"/>
      <c r="B45" s="335"/>
      <c r="C45" s="328" t="s">
        <v>644</v>
      </c>
      <c r="D45" s="328" t="s">
        <v>109</v>
      </c>
    </row>
    <row r="46" spans="1:4" ht="33.75">
      <c r="A46" s="330" t="s">
        <v>645</v>
      </c>
      <c r="B46" s="328" t="s">
        <v>646</v>
      </c>
      <c r="C46" s="328" t="s">
        <v>573</v>
      </c>
      <c r="D46" s="328" t="s">
        <v>647</v>
      </c>
    </row>
    <row r="47" spans="1:4" ht="11.25">
      <c r="A47" s="332"/>
      <c r="B47" s="328" t="s">
        <v>648</v>
      </c>
      <c r="C47" s="328" t="s">
        <v>574</v>
      </c>
      <c r="D47" s="328" t="s">
        <v>575</v>
      </c>
    </row>
    <row r="48" spans="1:4" ht="22.5">
      <c r="A48" s="330" t="s">
        <v>649</v>
      </c>
      <c r="B48" s="328" t="s">
        <v>650</v>
      </c>
      <c r="C48" s="328" t="s">
        <v>576</v>
      </c>
      <c r="D48" s="328" t="s">
        <v>651</v>
      </c>
    </row>
    <row r="49" spans="1:4" ht="11.25">
      <c r="A49" s="332"/>
      <c r="B49" s="328" t="s">
        <v>652</v>
      </c>
      <c r="C49" s="328" t="s">
        <v>577</v>
      </c>
      <c r="D49" s="328" t="s">
        <v>578</v>
      </c>
    </row>
    <row r="50" spans="1:4" ht="90">
      <c r="A50" s="333" t="s">
        <v>653</v>
      </c>
      <c r="B50" s="328" t="s">
        <v>654</v>
      </c>
      <c r="C50" s="328" t="s">
        <v>579</v>
      </c>
      <c r="D50" s="328" t="s">
        <v>655</v>
      </c>
    </row>
    <row r="51" spans="1:4" ht="11.25" customHeight="1">
      <c r="A51" s="331"/>
      <c r="B51" s="330" t="s">
        <v>656</v>
      </c>
      <c r="C51" s="328" t="s">
        <v>657</v>
      </c>
      <c r="D51" s="329"/>
    </row>
    <row r="52" spans="1:4" ht="11.25">
      <c r="A52" s="331"/>
      <c r="B52" s="331"/>
      <c r="C52" s="328" t="s">
        <v>658</v>
      </c>
      <c r="D52" s="329"/>
    </row>
    <row r="53" spans="1:4" ht="22.5">
      <c r="A53" s="331"/>
      <c r="B53" s="331"/>
      <c r="C53" s="328" t="s">
        <v>659</v>
      </c>
      <c r="D53" s="329"/>
    </row>
    <row r="54" spans="1:4" ht="11.25">
      <c r="A54" s="331"/>
      <c r="B54" s="331"/>
      <c r="C54" s="328" t="s">
        <v>660</v>
      </c>
      <c r="D54" s="329"/>
    </row>
    <row r="55" spans="1:4" ht="11.25">
      <c r="A55" s="331"/>
      <c r="B55" s="331"/>
      <c r="C55" s="328" t="s">
        <v>661</v>
      </c>
      <c r="D55" s="329"/>
    </row>
    <row r="56" spans="1:4" ht="11.25">
      <c r="A56" s="332"/>
      <c r="B56" s="332"/>
      <c r="C56" s="328" t="s">
        <v>662</v>
      </c>
      <c r="D56" s="329"/>
    </row>
    <row r="57" spans="1:4" ht="11.25" customHeight="1">
      <c r="A57" s="330" t="s">
        <v>663</v>
      </c>
      <c r="B57" s="330" t="s">
        <v>664</v>
      </c>
      <c r="C57" s="328" t="s">
        <v>665</v>
      </c>
      <c r="D57" s="329"/>
    </row>
    <row r="58" spans="1:4" ht="22.5">
      <c r="A58" s="331"/>
      <c r="B58" s="331"/>
      <c r="C58" s="328" t="s">
        <v>666</v>
      </c>
      <c r="D58" s="329"/>
    </row>
    <row r="59" spans="1:4" ht="11.25">
      <c r="A59" s="331"/>
      <c r="B59" s="331"/>
      <c r="C59" s="328" t="s">
        <v>667</v>
      </c>
      <c r="D59" s="329"/>
    </row>
    <row r="60" spans="1:4" ht="11.25">
      <c r="A60" s="331"/>
      <c r="B60" s="331"/>
      <c r="C60" s="328" t="s">
        <v>668</v>
      </c>
      <c r="D60" s="329"/>
    </row>
    <row r="61" spans="1:4" ht="11.25">
      <c r="A61" s="331"/>
      <c r="B61" s="331"/>
      <c r="C61" s="328" t="s">
        <v>669</v>
      </c>
      <c r="D61" s="329"/>
    </row>
    <row r="62" spans="1:4" ht="11.25">
      <c r="A62" s="331"/>
      <c r="B62" s="332"/>
      <c r="C62" s="328" t="s">
        <v>670</v>
      </c>
      <c r="D62" s="329"/>
    </row>
    <row r="63" spans="1:4" ht="11.25" customHeight="1">
      <c r="A63" s="331"/>
      <c r="B63" s="330" t="s">
        <v>671</v>
      </c>
      <c r="C63" s="328" t="s">
        <v>672</v>
      </c>
      <c r="D63" s="329"/>
    </row>
    <row r="64" spans="1:4" ht="22.5">
      <c r="A64" s="331"/>
      <c r="B64" s="331"/>
      <c r="C64" s="328" t="s">
        <v>673</v>
      </c>
      <c r="D64" s="329"/>
    </row>
    <row r="65" spans="1:4" ht="22.5">
      <c r="A65" s="331"/>
      <c r="B65" s="331"/>
      <c r="C65" s="328" t="s">
        <v>580</v>
      </c>
      <c r="D65" s="329"/>
    </row>
    <row r="66" spans="1:4" ht="22.5">
      <c r="A66" s="331"/>
      <c r="B66" s="332"/>
      <c r="C66" s="328" t="s">
        <v>674</v>
      </c>
      <c r="D66" s="329"/>
    </row>
    <row r="67" spans="1:4" ht="45">
      <c r="A67" s="331"/>
      <c r="B67" s="330" t="s">
        <v>675</v>
      </c>
      <c r="C67" s="328" t="s">
        <v>676</v>
      </c>
      <c r="D67" s="329"/>
    </row>
    <row r="68" spans="1:4" ht="11.25">
      <c r="A68" s="331"/>
      <c r="B68" s="332"/>
      <c r="C68" s="328" t="s">
        <v>677</v>
      </c>
      <c r="D68" s="329"/>
    </row>
    <row r="69" spans="1:4" ht="33.75">
      <c r="A69" s="331"/>
      <c r="B69" s="329" t="s">
        <v>678</v>
      </c>
      <c r="C69" s="328" t="s">
        <v>679</v>
      </c>
      <c r="D69" s="329"/>
    </row>
    <row r="70" spans="1:4" ht="11.25">
      <c r="A70" s="331"/>
      <c r="B70" s="329"/>
      <c r="C70" s="328" t="s">
        <v>677</v>
      </c>
      <c r="D70" s="329"/>
    </row>
    <row r="71" spans="1:4" ht="11.25">
      <c r="A71" s="335"/>
      <c r="B71" s="328" t="s">
        <v>680</v>
      </c>
      <c r="C71" s="328" t="s">
        <v>581</v>
      </c>
      <c r="D71" s="328"/>
    </row>
    <row r="72" spans="1:4" ht="33.75">
      <c r="A72" s="330" t="s">
        <v>681</v>
      </c>
      <c r="B72" s="330"/>
      <c r="C72" s="328" t="s">
        <v>582</v>
      </c>
      <c r="D72" s="329"/>
    </row>
    <row r="73" spans="1:4" ht="11.25">
      <c r="A73" s="331"/>
      <c r="B73" s="331"/>
      <c r="C73" s="328" t="s">
        <v>682</v>
      </c>
      <c r="D73" s="329"/>
    </row>
    <row r="74" spans="1:4" ht="22.5">
      <c r="A74" s="331"/>
      <c r="B74" s="331"/>
      <c r="C74" s="328" t="s">
        <v>683</v>
      </c>
      <c r="D74" s="329"/>
    </row>
    <row r="75" spans="1:4" ht="22.5">
      <c r="A75" s="332"/>
      <c r="B75" s="332"/>
      <c r="C75" s="328" t="s">
        <v>684</v>
      </c>
      <c r="D75" s="329"/>
    </row>
    <row r="76" spans="1:4" ht="20.25" customHeight="1">
      <c r="A76" s="198"/>
      <c r="B76" s="199"/>
      <c r="C76" s="199"/>
      <c r="D76" s="200"/>
    </row>
    <row r="77" spans="1:4" ht="20.25" customHeight="1">
      <c r="A77" s="402" t="s">
        <v>111</v>
      </c>
      <c r="B77" s="403"/>
      <c r="C77" s="403"/>
      <c r="D77" s="404"/>
    </row>
    <row r="78" spans="1:4" ht="68.25" customHeight="1">
      <c r="A78" s="405" t="s">
        <v>583</v>
      </c>
      <c r="B78" s="406"/>
      <c r="C78" s="406"/>
      <c r="D78" s="407"/>
    </row>
    <row r="79" spans="1:4" ht="68.25" customHeight="1">
      <c r="A79" s="405" t="s">
        <v>584</v>
      </c>
      <c r="B79" s="406"/>
      <c r="C79" s="406"/>
      <c r="D79" s="407"/>
    </row>
    <row r="80" spans="1:4" ht="68.25" customHeight="1">
      <c r="A80" s="405" t="s">
        <v>585</v>
      </c>
      <c r="B80" s="406"/>
      <c r="C80" s="406"/>
      <c r="D80" s="407"/>
    </row>
    <row r="81" spans="1:4" ht="68.25" customHeight="1">
      <c r="A81" s="405" t="s">
        <v>586</v>
      </c>
      <c r="B81" s="406"/>
      <c r="C81" s="406"/>
      <c r="D81" s="407"/>
    </row>
    <row r="82" spans="1:4" ht="68.25" customHeight="1">
      <c r="A82" s="405" t="s">
        <v>587</v>
      </c>
      <c r="B82" s="406"/>
      <c r="C82" s="406"/>
      <c r="D82" s="407"/>
    </row>
    <row r="83" spans="1:4" ht="68.25" customHeight="1">
      <c r="A83" s="405" t="s">
        <v>588</v>
      </c>
      <c r="B83" s="406"/>
      <c r="C83" s="406"/>
      <c r="D83" s="407"/>
    </row>
    <row r="84" spans="1:4" ht="68.25" customHeight="1">
      <c r="A84" s="405" t="s">
        <v>589</v>
      </c>
      <c r="B84" s="406"/>
      <c r="C84" s="406"/>
      <c r="D84" s="407"/>
    </row>
    <row r="85" spans="1:4" ht="68.25" customHeight="1">
      <c r="A85" s="405" t="s">
        <v>590</v>
      </c>
      <c r="B85" s="406"/>
      <c r="C85" s="406"/>
      <c r="D85" s="407"/>
    </row>
    <row r="86" spans="1:4" ht="20.25" customHeight="1">
      <c r="A86" s="201"/>
      <c r="B86" s="201"/>
      <c r="C86" s="201"/>
      <c r="D86" s="201"/>
    </row>
  </sheetData>
  <mergeCells count="14">
    <mergeCell ref="A2:D2"/>
    <mergeCell ref="A3:D3"/>
    <mergeCell ref="A4:D4"/>
    <mergeCell ref="C40:C42"/>
    <mergeCell ref="D40:D42"/>
    <mergeCell ref="A77:D77"/>
    <mergeCell ref="A79:D79"/>
    <mergeCell ref="A78:D78"/>
    <mergeCell ref="A80:D80"/>
    <mergeCell ref="A85:D85"/>
    <mergeCell ref="A81:D81"/>
    <mergeCell ref="A82:D82"/>
    <mergeCell ref="A83:D83"/>
    <mergeCell ref="A84:D84"/>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pane="topRight"/>
      <selection pane="bottomLeft"/>
      <selection pane="bottomRight"/>
    </sheetView>
  </sheetViews>
  <sheetFormatPr defaultColWidth="8.88671875" defaultRowHeight="13.5"/>
  <cols>
    <col min="1" max="1" width="18.5546875" style="185" customWidth="1"/>
    <col min="2" max="2" width="120.77734375" style="185" customWidth="1"/>
    <col min="3" max="16384" width="8.88671875" style="186"/>
  </cols>
  <sheetData>
    <row r="2" spans="1:2">
      <c r="A2" s="185" t="s">
        <v>323</v>
      </c>
    </row>
    <row r="3" spans="1:2">
      <c r="A3" s="418" t="s">
        <v>112</v>
      </c>
      <c r="B3" s="418"/>
    </row>
    <row r="4" spans="1:2">
      <c r="A4" s="419"/>
      <c r="B4" s="419"/>
    </row>
    <row r="5" spans="1:2" ht="30" customHeight="1">
      <c r="A5" s="187" t="s">
        <v>113</v>
      </c>
      <c r="B5" s="187" t="s">
        <v>114</v>
      </c>
    </row>
    <row r="6" spans="1:2" ht="50.1" customHeight="1">
      <c r="A6" s="188" t="s">
        <v>334</v>
      </c>
      <c r="B6" s="188" t="s">
        <v>327</v>
      </c>
    </row>
    <row r="7" spans="1:2" ht="50.1" customHeight="1">
      <c r="A7" s="189"/>
      <c r="B7" s="190" t="s">
        <v>335</v>
      </c>
    </row>
    <row r="8" spans="1:2" ht="50.1" customHeight="1">
      <c r="A8" s="189"/>
      <c r="B8" s="190" t="s">
        <v>336</v>
      </c>
    </row>
    <row r="9" spans="1:2" ht="50.1" customHeight="1">
      <c r="A9" s="189"/>
      <c r="B9" s="190" t="s">
        <v>337</v>
      </c>
    </row>
    <row r="10" spans="1:2" ht="50.1" customHeight="1">
      <c r="A10" s="189"/>
      <c r="B10" s="190" t="s">
        <v>338</v>
      </c>
    </row>
    <row r="11" spans="1:2" ht="50.1" customHeight="1">
      <c r="A11" s="189"/>
      <c r="B11" s="190" t="s">
        <v>339</v>
      </c>
    </row>
    <row r="12" spans="1:2" ht="50.1" customHeight="1">
      <c r="A12" s="189"/>
      <c r="B12" s="190" t="s">
        <v>340</v>
      </c>
    </row>
    <row r="13" spans="1:2" ht="50.1" customHeight="1">
      <c r="A13" s="189"/>
      <c r="B13" s="190" t="s">
        <v>341</v>
      </c>
    </row>
    <row r="14" spans="1:2" ht="50.1" customHeight="1">
      <c r="A14" s="189"/>
      <c r="B14" s="190" t="s">
        <v>342</v>
      </c>
    </row>
    <row r="15" spans="1:2" ht="50.1" customHeight="1">
      <c r="A15" s="189"/>
      <c r="B15" s="190" t="s">
        <v>343</v>
      </c>
    </row>
    <row r="16" spans="1:2" ht="50.1" customHeight="1">
      <c r="A16" s="189"/>
      <c r="B16" s="190" t="s">
        <v>344</v>
      </c>
    </row>
    <row r="17" spans="1:2" ht="50.1" customHeight="1">
      <c r="A17" s="189"/>
      <c r="B17" s="190" t="s">
        <v>345</v>
      </c>
    </row>
    <row r="18" spans="1:2" ht="50.1" customHeight="1">
      <c r="A18" s="189"/>
      <c r="B18" s="190" t="s">
        <v>346</v>
      </c>
    </row>
    <row r="19" spans="1:2" ht="50.1" customHeight="1">
      <c r="A19" s="189"/>
      <c r="B19" s="190" t="s">
        <v>347</v>
      </c>
    </row>
    <row r="20" spans="1:2" ht="50.1" customHeight="1">
      <c r="A20" s="189"/>
      <c r="B20" s="190" t="s">
        <v>348</v>
      </c>
    </row>
    <row r="21" spans="1:2" ht="50.1" customHeight="1">
      <c r="A21" s="189"/>
      <c r="B21" s="190" t="s">
        <v>349</v>
      </c>
    </row>
    <row r="22" spans="1:2" ht="50.1" customHeight="1">
      <c r="A22" s="189"/>
      <c r="B22" s="190" t="s">
        <v>350</v>
      </c>
    </row>
    <row r="23" spans="1:2" ht="50.1" customHeight="1">
      <c r="A23" s="189"/>
      <c r="B23" s="190" t="s">
        <v>351</v>
      </c>
    </row>
    <row r="24" spans="1:2" ht="50.1" customHeight="1">
      <c r="A24" s="189"/>
      <c r="B24" s="190" t="s">
        <v>352</v>
      </c>
    </row>
    <row r="25" spans="1:2" ht="50.1" customHeight="1">
      <c r="A25" s="189"/>
      <c r="B25" s="190" t="s">
        <v>353</v>
      </c>
    </row>
    <row r="26" spans="1:2" ht="50.1" customHeight="1">
      <c r="A26" s="189"/>
      <c r="B26" s="190" t="s">
        <v>354</v>
      </c>
    </row>
    <row r="27" spans="1:2" ht="50.1" customHeight="1">
      <c r="A27" s="189"/>
      <c r="B27" s="190" t="s">
        <v>355</v>
      </c>
    </row>
    <row r="28" spans="1:2" ht="50.1" customHeight="1">
      <c r="A28" s="189"/>
      <c r="B28" s="190" t="s">
        <v>356</v>
      </c>
    </row>
    <row r="29" spans="1:2" ht="50.1" customHeight="1">
      <c r="A29" s="189"/>
      <c r="B29" s="190" t="s">
        <v>357</v>
      </c>
    </row>
    <row r="30" spans="1:2" ht="50.1" customHeight="1">
      <c r="A30" s="189"/>
      <c r="B30" s="190" t="s">
        <v>358</v>
      </c>
    </row>
    <row r="31" spans="1:2" ht="50.1" customHeight="1">
      <c r="A31" s="189"/>
      <c r="B31" s="190" t="s">
        <v>359</v>
      </c>
    </row>
    <row r="32" spans="1:2" ht="50.1" customHeight="1">
      <c r="A32" s="189"/>
      <c r="B32" s="190" t="s">
        <v>360</v>
      </c>
    </row>
    <row r="33" spans="1:2" ht="50.1" customHeight="1">
      <c r="A33" s="189"/>
      <c r="B33" s="190" t="s">
        <v>361</v>
      </c>
    </row>
    <row r="34" spans="1:2" ht="50.1" customHeight="1">
      <c r="A34" s="189"/>
      <c r="B34" s="190" t="s">
        <v>362</v>
      </c>
    </row>
    <row r="35" spans="1:2" ht="50.1" customHeight="1">
      <c r="A35" s="189"/>
      <c r="B35" s="190" t="s">
        <v>363</v>
      </c>
    </row>
    <row r="36" spans="1:2" ht="50.1" customHeight="1">
      <c r="A36" s="189"/>
      <c r="B36" s="190" t="s">
        <v>364</v>
      </c>
    </row>
    <row r="37" spans="1:2" ht="50.1" customHeight="1">
      <c r="A37" s="189"/>
      <c r="B37" s="190" t="s">
        <v>365</v>
      </c>
    </row>
    <row r="38" spans="1:2" ht="50.1" customHeight="1">
      <c r="A38" s="189"/>
      <c r="B38" s="190" t="s">
        <v>366</v>
      </c>
    </row>
    <row r="39" spans="1:2" ht="50.1" customHeight="1">
      <c r="A39" s="189"/>
      <c r="B39" s="190" t="s">
        <v>367</v>
      </c>
    </row>
    <row r="40" spans="1:2" ht="50.1" customHeight="1">
      <c r="A40" s="189"/>
      <c r="B40" s="190" t="s">
        <v>368</v>
      </c>
    </row>
    <row r="41" spans="1:2" ht="50.1" customHeight="1">
      <c r="A41" s="189"/>
      <c r="B41" s="190" t="s">
        <v>369</v>
      </c>
    </row>
    <row r="42" spans="1:2" ht="50.1" customHeight="1">
      <c r="A42" s="189"/>
      <c r="B42" s="190" t="s">
        <v>370</v>
      </c>
    </row>
    <row r="43" spans="1:2" ht="50.1" customHeight="1">
      <c r="A43" s="189"/>
      <c r="B43" s="190" t="s">
        <v>371</v>
      </c>
    </row>
    <row r="44" spans="1:2" ht="50.1" customHeight="1">
      <c r="A44" s="189"/>
      <c r="B44" s="190" t="s">
        <v>372</v>
      </c>
    </row>
    <row r="45" spans="1:2" ht="50.1" customHeight="1">
      <c r="A45" s="189"/>
      <c r="B45" s="190" t="s">
        <v>373</v>
      </c>
    </row>
    <row r="46" spans="1:2" ht="50.1" customHeight="1">
      <c r="A46" s="189"/>
      <c r="B46" s="190" t="s">
        <v>374</v>
      </c>
    </row>
    <row r="47" spans="1:2" ht="50.1" customHeight="1">
      <c r="A47" s="189"/>
      <c r="B47" s="190" t="s">
        <v>375</v>
      </c>
    </row>
    <row r="48" spans="1:2" ht="50.1" customHeight="1">
      <c r="A48" s="189"/>
      <c r="B48" s="190" t="s">
        <v>376</v>
      </c>
    </row>
    <row r="49" spans="1:2" ht="50.1" customHeight="1">
      <c r="A49" s="189"/>
      <c r="B49" s="190" t="s">
        <v>377</v>
      </c>
    </row>
    <row r="50" spans="1:2" ht="50.1" customHeight="1">
      <c r="A50" s="189"/>
      <c r="B50" s="190" t="s">
        <v>378</v>
      </c>
    </row>
    <row r="51" spans="1:2" ht="50.1" customHeight="1">
      <c r="A51" s="189"/>
      <c r="B51" s="190" t="s">
        <v>379</v>
      </c>
    </row>
    <row r="52" spans="1:2" ht="50.1" customHeight="1">
      <c r="A52" s="189"/>
      <c r="B52" s="190" t="s">
        <v>380</v>
      </c>
    </row>
    <row r="53" spans="1:2" ht="50.1" customHeight="1">
      <c r="A53" s="189"/>
      <c r="B53" s="190" t="s">
        <v>381</v>
      </c>
    </row>
    <row r="54" spans="1:2" ht="50.1" customHeight="1">
      <c r="A54" s="189"/>
      <c r="B54" s="190" t="s">
        <v>382</v>
      </c>
    </row>
    <row r="55" spans="1:2" ht="50.1" customHeight="1">
      <c r="A55" s="189"/>
      <c r="B55" s="190" t="s">
        <v>383</v>
      </c>
    </row>
    <row r="56" spans="1:2" ht="50.1" customHeight="1">
      <c r="A56" s="189"/>
      <c r="B56" s="190" t="s">
        <v>384</v>
      </c>
    </row>
    <row r="57" spans="1:2" ht="50.1" customHeight="1">
      <c r="A57" s="189"/>
      <c r="B57" s="190" t="s">
        <v>385</v>
      </c>
    </row>
    <row r="58" spans="1:2" ht="50.1" customHeight="1">
      <c r="A58" s="189"/>
      <c r="B58" s="190" t="s">
        <v>386</v>
      </c>
    </row>
    <row r="59" spans="1:2" ht="50.1" customHeight="1">
      <c r="A59" s="189"/>
      <c r="B59" s="190" t="s">
        <v>387</v>
      </c>
    </row>
    <row r="60" spans="1:2" ht="50.1" customHeight="1">
      <c r="A60" s="189"/>
      <c r="B60" s="190" t="s">
        <v>388</v>
      </c>
    </row>
    <row r="61" spans="1:2" ht="50.1" customHeight="1">
      <c r="A61" s="189"/>
      <c r="B61" s="190" t="s">
        <v>389</v>
      </c>
    </row>
    <row r="62" spans="1:2" ht="50.1" customHeight="1">
      <c r="A62" s="189"/>
      <c r="B62" s="190" t="s">
        <v>390</v>
      </c>
    </row>
    <row r="63" spans="1:2" ht="50.1" customHeight="1">
      <c r="A63" s="189"/>
      <c r="B63" s="190" t="s">
        <v>391</v>
      </c>
    </row>
    <row r="64" spans="1:2" ht="50.1" customHeight="1">
      <c r="A64" s="189"/>
      <c r="B64" s="190" t="s">
        <v>392</v>
      </c>
    </row>
    <row r="65" spans="1:2" ht="50.1" customHeight="1">
      <c r="A65" s="189"/>
      <c r="B65" s="190" t="s">
        <v>393</v>
      </c>
    </row>
    <row r="66" spans="1:2" ht="50.1" customHeight="1">
      <c r="A66" s="189"/>
      <c r="B66" s="190" t="s">
        <v>394</v>
      </c>
    </row>
    <row r="67" spans="1:2" ht="50.1" customHeight="1">
      <c r="A67" s="189"/>
      <c r="B67" s="190" t="s">
        <v>395</v>
      </c>
    </row>
    <row r="68" spans="1:2" ht="50.1" customHeight="1">
      <c r="A68" s="189"/>
      <c r="B68" s="190" t="s">
        <v>396</v>
      </c>
    </row>
    <row r="69" spans="1:2" ht="50.1" customHeight="1">
      <c r="A69" s="189"/>
      <c r="B69" s="190" t="s">
        <v>397</v>
      </c>
    </row>
    <row r="70" spans="1:2" ht="50.1" customHeight="1">
      <c r="A70" s="189"/>
      <c r="B70" s="190" t="s">
        <v>398</v>
      </c>
    </row>
    <row r="71" spans="1:2" ht="50.1" customHeight="1">
      <c r="A71" s="189"/>
      <c r="B71" s="190" t="s">
        <v>399</v>
      </c>
    </row>
    <row r="72" spans="1:2" ht="50.1" customHeight="1">
      <c r="A72" s="189"/>
      <c r="B72" s="190" t="s">
        <v>400</v>
      </c>
    </row>
    <row r="73" spans="1:2" ht="50.1" customHeight="1">
      <c r="A73" s="189"/>
      <c r="B73" s="190" t="s">
        <v>401</v>
      </c>
    </row>
    <row r="74" spans="1:2" ht="50.1" customHeight="1">
      <c r="A74" s="189"/>
      <c r="B74" s="190" t="s">
        <v>402</v>
      </c>
    </row>
    <row r="75" spans="1:2" ht="50.1" customHeight="1">
      <c r="A75" s="191"/>
      <c r="B75" s="192" t="s">
        <v>403</v>
      </c>
    </row>
    <row r="76" spans="1:2" ht="50.1" customHeight="1">
      <c r="A76" s="193" t="s">
        <v>404</v>
      </c>
      <c r="B76" s="188" t="s">
        <v>328</v>
      </c>
    </row>
    <row r="77" spans="1:2" ht="50.1" customHeight="1">
      <c r="A77" s="189"/>
      <c r="B77" s="190" t="s">
        <v>405</v>
      </c>
    </row>
    <row r="78" spans="1:2" ht="50.1" customHeight="1">
      <c r="A78" s="189"/>
      <c r="B78" s="190" t="s">
        <v>406</v>
      </c>
    </row>
    <row r="79" spans="1:2" ht="50.1" customHeight="1">
      <c r="A79" s="189"/>
      <c r="B79" s="190" t="s">
        <v>407</v>
      </c>
    </row>
    <row r="80" spans="1:2" ht="50.1" customHeight="1">
      <c r="A80" s="189"/>
      <c r="B80" s="190" t="s">
        <v>408</v>
      </c>
    </row>
    <row r="81" spans="1:2" ht="50.1" customHeight="1">
      <c r="A81" s="189"/>
      <c r="B81" s="190" t="s">
        <v>409</v>
      </c>
    </row>
    <row r="82" spans="1:2" ht="50.1" customHeight="1">
      <c r="A82" s="189"/>
      <c r="B82" s="190" t="s">
        <v>410</v>
      </c>
    </row>
    <row r="83" spans="1:2" ht="50.1" customHeight="1">
      <c r="A83" s="189"/>
      <c r="B83" s="190" t="s">
        <v>411</v>
      </c>
    </row>
    <row r="84" spans="1:2" ht="50.1" customHeight="1">
      <c r="A84" s="189"/>
      <c r="B84" s="190" t="s">
        <v>412</v>
      </c>
    </row>
    <row r="85" spans="1:2" ht="50.1" customHeight="1">
      <c r="A85" s="189"/>
      <c r="B85" s="190" t="s">
        <v>413</v>
      </c>
    </row>
    <row r="86" spans="1:2" ht="50.1" customHeight="1">
      <c r="A86" s="189"/>
      <c r="B86" s="190" t="s">
        <v>414</v>
      </c>
    </row>
    <row r="87" spans="1:2" ht="50.1" customHeight="1">
      <c r="A87" s="189"/>
      <c r="B87" s="190" t="s">
        <v>415</v>
      </c>
    </row>
    <row r="88" spans="1:2" ht="50.1" customHeight="1">
      <c r="A88" s="189"/>
      <c r="B88" s="190" t="s">
        <v>416</v>
      </c>
    </row>
    <row r="89" spans="1:2" ht="50.1" customHeight="1">
      <c r="A89" s="189"/>
      <c r="B89" s="190" t="s">
        <v>417</v>
      </c>
    </row>
    <row r="90" spans="1:2" ht="50.1" customHeight="1">
      <c r="A90" s="189"/>
      <c r="B90" s="190" t="s">
        <v>418</v>
      </c>
    </row>
    <row r="91" spans="1:2" ht="50.1" customHeight="1">
      <c r="A91" s="189"/>
      <c r="B91" s="190" t="s">
        <v>419</v>
      </c>
    </row>
    <row r="92" spans="1:2" ht="50.1" customHeight="1">
      <c r="A92" s="189"/>
      <c r="B92" s="190" t="s">
        <v>420</v>
      </c>
    </row>
    <row r="93" spans="1:2" ht="50.1" customHeight="1">
      <c r="A93" s="191"/>
      <c r="B93" s="192" t="s">
        <v>421</v>
      </c>
    </row>
    <row r="94" spans="1:2" ht="50.1" customHeight="1">
      <c r="A94" s="193" t="s">
        <v>329</v>
      </c>
      <c r="B94" s="188" t="s">
        <v>330</v>
      </c>
    </row>
    <row r="95" spans="1:2" ht="50.1" customHeight="1">
      <c r="A95" s="189"/>
      <c r="B95" s="190" t="s">
        <v>422</v>
      </c>
    </row>
    <row r="96" spans="1:2" ht="50.1" customHeight="1">
      <c r="A96" s="189"/>
      <c r="B96" s="190" t="s">
        <v>423</v>
      </c>
    </row>
    <row r="97" spans="1:2" ht="50.1" customHeight="1">
      <c r="A97" s="189"/>
      <c r="B97" s="190" t="s">
        <v>424</v>
      </c>
    </row>
    <row r="98" spans="1:2" ht="50.1" customHeight="1">
      <c r="A98" s="189"/>
      <c r="B98" s="190" t="s">
        <v>425</v>
      </c>
    </row>
    <row r="99" spans="1:2" ht="50.1" customHeight="1">
      <c r="A99" s="189"/>
      <c r="B99" s="190" t="s">
        <v>426</v>
      </c>
    </row>
    <row r="100" spans="1:2" ht="50.1" customHeight="1">
      <c r="A100" s="189"/>
      <c r="B100" s="190" t="s">
        <v>427</v>
      </c>
    </row>
    <row r="101" spans="1:2" ht="50.1" customHeight="1">
      <c r="A101" s="189"/>
      <c r="B101" s="190" t="s">
        <v>428</v>
      </c>
    </row>
    <row r="102" spans="1:2" ht="50.1" customHeight="1">
      <c r="A102" s="189"/>
      <c r="B102" s="190" t="s">
        <v>429</v>
      </c>
    </row>
    <row r="103" spans="1:2" ht="50.1" customHeight="1">
      <c r="A103" s="189"/>
      <c r="B103" s="190" t="s">
        <v>430</v>
      </c>
    </row>
    <row r="104" spans="1:2" ht="50.1" customHeight="1">
      <c r="A104" s="189"/>
      <c r="B104" s="190" t="s">
        <v>431</v>
      </c>
    </row>
    <row r="105" spans="1:2" ht="50.1" customHeight="1">
      <c r="A105" s="189"/>
      <c r="B105" s="190" t="s">
        <v>432</v>
      </c>
    </row>
    <row r="106" spans="1:2" ht="50.1" customHeight="1">
      <c r="A106" s="189"/>
      <c r="B106" s="190" t="s">
        <v>433</v>
      </c>
    </row>
    <row r="107" spans="1:2" ht="50.1" customHeight="1">
      <c r="A107" s="189"/>
      <c r="B107" s="190" t="s">
        <v>434</v>
      </c>
    </row>
    <row r="108" spans="1:2" ht="50.1" customHeight="1">
      <c r="A108" s="189"/>
      <c r="B108" s="190" t="s">
        <v>435</v>
      </c>
    </row>
    <row r="109" spans="1:2" ht="50.1" customHeight="1">
      <c r="A109" s="189"/>
      <c r="B109" s="190" t="s">
        <v>436</v>
      </c>
    </row>
    <row r="110" spans="1:2" ht="50.1" customHeight="1">
      <c r="A110" s="189"/>
      <c r="B110" s="190" t="s">
        <v>437</v>
      </c>
    </row>
    <row r="111" spans="1:2" ht="50.1" customHeight="1">
      <c r="A111" s="189"/>
      <c r="B111" s="190" t="s">
        <v>438</v>
      </c>
    </row>
    <row r="112" spans="1:2" ht="50.1" customHeight="1">
      <c r="A112" s="189"/>
      <c r="B112" s="190" t="s">
        <v>439</v>
      </c>
    </row>
    <row r="113" spans="1:2" ht="50.1" customHeight="1">
      <c r="A113" s="189"/>
      <c r="B113" s="190" t="s">
        <v>440</v>
      </c>
    </row>
    <row r="114" spans="1:2" ht="50.1" customHeight="1">
      <c r="A114" s="189"/>
      <c r="B114" s="190" t="s">
        <v>441</v>
      </c>
    </row>
    <row r="115" spans="1:2" ht="50.1" customHeight="1">
      <c r="A115" s="189"/>
      <c r="B115" s="190" t="s">
        <v>442</v>
      </c>
    </row>
    <row r="116" spans="1:2" ht="50.1" customHeight="1">
      <c r="A116" s="189"/>
      <c r="B116" s="190" t="s">
        <v>443</v>
      </c>
    </row>
    <row r="117" spans="1:2" ht="50.1" customHeight="1">
      <c r="A117" s="189"/>
      <c r="B117" s="190" t="s">
        <v>444</v>
      </c>
    </row>
    <row r="118" spans="1:2" ht="50.1" customHeight="1">
      <c r="A118" s="189"/>
      <c r="B118" s="190" t="s">
        <v>445</v>
      </c>
    </row>
    <row r="119" spans="1:2" ht="50.1" customHeight="1">
      <c r="A119" s="189"/>
      <c r="B119" s="190" t="s">
        <v>446</v>
      </c>
    </row>
    <row r="120" spans="1:2" ht="50.1" customHeight="1">
      <c r="A120" s="189"/>
      <c r="B120" s="190" t="s">
        <v>447</v>
      </c>
    </row>
    <row r="121" spans="1:2" ht="50.1" customHeight="1">
      <c r="A121" s="189"/>
      <c r="B121" s="190" t="s">
        <v>448</v>
      </c>
    </row>
    <row r="122" spans="1:2" ht="50.1" customHeight="1">
      <c r="A122" s="189"/>
      <c r="B122" s="190" t="s">
        <v>449</v>
      </c>
    </row>
    <row r="123" spans="1:2" ht="50.1" customHeight="1">
      <c r="A123" s="189"/>
      <c r="B123" s="190" t="s">
        <v>450</v>
      </c>
    </row>
    <row r="124" spans="1:2" ht="50.1" customHeight="1">
      <c r="A124" s="191"/>
      <c r="B124" s="192" t="s">
        <v>451</v>
      </c>
    </row>
    <row r="125" spans="1:2" ht="50.1" customHeight="1">
      <c r="A125" s="193" t="s">
        <v>331</v>
      </c>
      <c r="B125" s="188" t="s">
        <v>332</v>
      </c>
    </row>
    <row r="126" spans="1:2" ht="50.1" customHeight="1">
      <c r="A126" s="189"/>
      <c r="B126" s="190" t="s">
        <v>452</v>
      </c>
    </row>
    <row r="127" spans="1:2" ht="50.1" customHeight="1">
      <c r="A127" s="189"/>
      <c r="B127" s="190" t="s">
        <v>453</v>
      </c>
    </row>
    <row r="128" spans="1:2" ht="50.1" customHeight="1">
      <c r="A128" s="189"/>
      <c r="B128" s="190" t="s">
        <v>454</v>
      </c>
    </row>
    <row r="129" spans="1:2" ht="50.1" customHeight="1">
      <c r="A129" s="189"/>
      <c r="B129" s="190" t="s">
        <v>455</v>
      </c>
    </row>
    <row r="130" spans="1:2" ht="50.1" customHeight="1">
      <c r="A130" s="191"/>
      <c r="B130" s="192" t="s">
        <v>456</v>
      </c>
    </row>
    <row r="131" spans="1:2" ht="50.1" customHeight="1">
      <c r="A131" s="193" t="s">
        <v>472</v>
      </c>
      <c r="B131" s="188" t="s">
        <v>333</v>
      </c>
    </row>
    <row r="132" spans="1:2" ht="50.1" customHeight="1">
      <c r="A132" s="189"/>
      <c r="B132" s="190" t="s">
        <v>457</v>
      </c>
    </row>
    <row r="133" spans="1:2" ht="50.1" customHeight="1">
      <c r="A133" s="189"/>
      <c r="B133" s="190" t="s">
        <v>458</v>
      </c>
    </row>
    <row r="134" spans="1:2" ht="50.1" customHeight="1">
      <c r="A134" s="191"/>
      <c r="B134" s="192" t="s">
        <v>459</v>
      </c>
    </row>
    <row r="135" spans="1:2">
      <c r="A135" s="194"/>
      <c r="B135" s="194"/>
    </row>
    <row r="136" spans="1:2">
      <c r="A136" s="194"/>
      <c r="B136" s="194"/>
    </row>
    <row r="137" spans="1:2">
      <c r="A137" s="194"/>
      <c r="B137" s="194"/>
    </row>
    <row r="138" spans="1:2">
      <c r="A138" s="194"/>
      <c r="B138" s="194"/>
    </row>
    <row r="139" spans="1:2">
      <c r="A139" s="194"/>
      <c r="B139" s="194"/>
    </row>
    <row r="140" spans="1:2">
      <c r="A140" s="194"/>
      <c r="B140" s="194"/>
    </row>
    <row r="141" spans="1:2">
      <c r="A141" s="194"/>
      <c r="B141" s="194"/>
    </row>
    <row r="142" spans="1:2">
      <c r="A142" s="194"/>
      <c r="B142" s="194"/>
    </row>
    <row r="143" spans="1:2">
      <c r="A143" s="194"/>
      <c r="B143" s="194"/>
    </row>
    <row r="144" spans="1:2">
      <c r="A144" s="194"/>
      <c r="B144" s="194"/>
    </row>
    <row r="145" spans="1:2">
      <c r="A145" s="194"/>
      <c r="B145" s="194"/>
    </row>
    <row r="146" spans="1:2">
      <c r="A146" s="194"/>
      <c r="B146" s="194"/>
    </row>
    <row r="147" spans="1:2">
      <c r="A147" s="194"/>
      <c r="B147" s="194"/>
    </row>
    <row r="148" spans="1:2">
      <c r="A148" s="194"/>
      <c r="B148" s="194"/>
    </row>
    <row r="149" spans="1:2">
      <c r="A149" s="194"/>
      <c r="B149" s="194"/>
    </row>
    <row r="150" spans="1:2">
      <c r="A150" s="194"/>
      <c r="B150" s="194"/>
    </row>
    <row r="151" spans="1:2">
      <c r="A151" s="194"/>
      <c r="B151" s="194"/>
    </row>
    <row r="152" spans="1:2">
      <c r="A152" s="194"/>
      <c r="B152" s="194"/>
    </row>
    <row r="153" spans="1:2">
      <c r="A153" s="194"/>
      <c r="B153" s="194"/>
    </row>
    <row r="154" spans="1:2">
      <c r="A154" s="194"/>
      <c r="B154" s="194"/>
    </row>
    <row r="155" spans="1:2">
      <c r="A155" s="194"/>
      <c r="B155" s="194"/>
    </row>
    <row r="156" spans="1:2">
      <c r="A156" s="194"/>
      <c r="B156" s="194"/>
    </row>
    <row r="157" spans="1:2">
      <c r="A157" s="194"/>
      <c r="B157" s="194"/>
    </row>
    <row r="158" spans="1:2">
      <c r="A158" s="194"/>
      <c r="B158" s="194"/>
    </row>
    <row r="159" spans="1:2">
      <c r="A159" s="194"/>
      <c r="B159" s="194"/>
    </row>
    <row r="160" spans="1:2">
      <c r="A160" s="194"/>
      <c r="B160" s="194"/>
    </row>
    <row r="161" spans="1:2">
      <c r="A161" s="194"/>
      <c r="B161" s="194"/>
    </row>
    <row r="162" spans="1:2">
      <c r="A162" s="194"/>
      <c r="B162" s="194"/>
    </row>
    <row r="163" spans="1:2">
      <c r="A163" s="194"/>
      <c r="B163" s="194"/>
    </row>
    <row r="164" spans="1:2">
      <c r="A164" s="194"/>
      <c r="B164" s="194"/>
    </row>
    <row r="165" spans="1:2">
      <c r="A165" s="194"/>
      <c r="B165" s="194"/>
    </row>
    <row r="166" spans="1:2">
      <c r="A166" s="194"/>
      <c r="B166" s="194"/>
    </row>
    <row r="167" spans="1:2">
      <c r="A167" s="194"/>
      <c r="B167" s="194"/>
    </row>
    <row r="168" spans="1:2">
      <c r="A168" s="194"/>
      <c r="B168" s="194"/>
    </row>
    <row r="169" spans="1:2">
      <c r="A169" s="194"/>
      <c r="B169" s="194"/>
    </row>
    <row r="170" spans="1:2">
      <c r="A170" s="194"/>
      <c r="B170" s="194"/>
    </row>
    <row r="171" spans="1:2">
      <c r="A171" s="194"/>
      <c r="B171" s="194"/>
    </row>
    <row r="172" spans="1:2">
      <c r="A172" s="194"/>
      <c r="B172" s="194"/>
    </row>
    <row r="173" spans="1:2">
      <c r="A173" s="194"/>
      <c r="B173" s="194"/>
    </row>
    <row r="174" spans="1:2">
      <c r="A174" s="194"/>
      <c r="B174" s="194"/>
    </row>
    <row r="175" spans="1:2">
      <c r="A175" s="194"/>
      <c r="B175" s="194"/>
    </row>
    <row r="176" spans="1:2">
      <c r="A176" s="194"/>
      <c r="B176" s="194"/>
    </row>
    <row r="177" spans="1:2">
      <c r="A177" s="194"/>
      <c r="B177" s="194"/>
    </row>
    <row r="178" spans="1:2">
      <c r="A178" s="194"/>
      <c r="B178" s="194"/>
    </row>
    <row r="179" spans="1:2">
      <c r="A179" s="194"/>
      <c r="B179" s="194"/>
    </row>
    <row r="180" spans="1:2">
      <c r="A180" s="194"/>
      <c r="B180" s="194"/>
    </row>
    <row r="181" spans="1:2">
      <c r="A181" s="194"/>
      <c r="B181" s="194"/>
    </row>
    <row r="182" spans="1:2">
      <c r="A182" s="194"/>
      <c r="B182" s="194"/>
    </row>
    <row r="183" spans="1:2">
      <c r="A183" s="194"/>
      <c r="B183" s="194"/>
    </row>
    <row r="184" spans="1:2">
      <c r="A184" s="194"/>
      <c r="B184" s="194"/>
    </row>
    <row r="185" spans="1:2">
      <c r="A185" s="194"/>
      <c r="B185" s="194"/>
    </row>
    <row r="186" spans="1:2">
      <c r="A186" s="194"/>
      <c r="B186" s="194"/>
    </row>
    <row r="187" spans="1:2">
      <c r="A187" s="194"/>
      <c r="B187" s="194"/>
    </row>
    <row r="188" spans="1:2">
      <c r="A188" s="194"/>
      <c r="B188" s="194"/>
    </row>
    <row r="189" spans="1:2">
      <c r="A189" s="194"/>
      <c r="B189" s="194"/>
    </row>
    <row r="190" spans="1:2">
      <c r="A190" s="194"/>
      <c r="B190" s="194"/>
    </row>
    <row r="191" spans="1:2">
      <c r="A191" s="194"/>
      <c r="B191" s="194"/>
    </row>
    <row r="192" spans="1:2">
      <c r="A192" s="194"/>
      <c r="B192" s="194"/>
    </row>
    <row r="193" spans="1:2">
      <c r="A193" s="194"/>
      <c r="B193" s="194"/>
    </row>
    <row r="194" spans="1:2">
      <c r="A194" s="194"/>
      <c r="B194" s="194"/>
    </row>
    <row r="195" spans="1:2">
      <c r="A195" s="194"/>
      <c r="B195" s="194"/>
    </row>
    <row r="196" spans="1:2">
      <c r="A196" s="194"/>
      <c r="B196" s="194"/>
    </row>
    <row r="197" spans="1:2">
      <c r="A197" s="194"/>
      <c r="B197" s="194"/>
    </row>
    <row r="198" spans="1:2">
      <c r="A198" s="194"/>
      <c r="B198" s="194"/>
    </row>
    <row r="199" spans="1:2">
      <c r="A199" s="194"/>
      <c r="B199" s="194"/>
    </row>
    <row r="200" spans="1:2">
      <c r="A200" s="194"/>
      <c r="B200" s="194"/>
    </row>
    <row r="201" spans="1:2">
      <c r="A201" s="194"/>
      <c r="B201" s="194"/>
    </row>
    <row r="202" spans="1:2">
      <c r="A202" s="194"/>
      <c r="B202" s="194"/>
    </row>
    <row r="203" spans="1:2">
      <c r="A203" s="194"/>
      <c r="B203" s="194"/>
    </row>
    <row r="204" spans="1:2">
      <c r="A204" s="194"/>
      <c r="B204" s="194"/>
    </row>
    <row r="205" spans="1:2">
      <c r="A205" s="194"/>
      <c r="B205" s="194"/>
    </row>
    <row r="206" spans="1:2">
      <c r="A206" s="194"/>
      <c r="B206" s="194"/>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tabColor rgb="FFFF0000"/>
    <pageSetUpPr fitToPage="1"/>
  </sheetPr>
  <dimension ref="A3:L91"/>
  <sheetViews>
    <sheetView view="pageBreakPreview" zoomScaleNormal="100" zoomScaleSheetLayoutView="100" workbookViewId="0"/>
  </sheetViews>
  <sheetFormatPr defaultColWidth="8.88671875" defaultRowHeight="12"/>
  <cols>
    <col min="1" max="1" width="13.109375" style="175" customWidth="1"/>
    <col min="2" max="7" width="10.44140625" style="175" customWidth="1"/>
    <col min="8" max="11" width="10.5546875" style="175" customWidth="1"/>
    <col min="12" max="16384" width="8.88671875" style="175"/>
  </cols>
  <sheetData>
    <row r="3" spans="1:12" ht="22.5">
      <c r="A3" s="173" t="s">
        <v>243</v>
      </c>
      <c r="B3" s="174"/>
      <c r="C3" s="174"/>
      <c r="D3" s="174"/>
      <c r="E3" s="174"/>
      <c r="F3" s="174"/>
      <c r="G3" s="174"/>
    </row>
    <row r="5" spans="1:12">
      <c r="H5" s="420" t="s">
        <v>244</v>
      </c>
      <c r="I5" s="420"/>
      <c r="J5" s="420" t="s">
        <v>245</v>
      </c>
      <c r="K5" s="420"/>
    </row>
    <row r="6" spans="1:12" ht="31.5" customHeight="1">
      <c r="A6" s="176" t="s">
        <v>246</v>
      </c>
      <c r="B6" s="176" t="s">
        <v>193</v>
      </c>
      <c r="C6" s="176" t="s">
        <v>104</v>
      </c>
      <c r="D6" s="176" t="s">
        <v>105</v>
      </c>
      <c r="E6" s="176" t="s">
        <v>106</v>
      </c>
      <c r="F6" s="176" t="s">
        <v>107</v>
      </c>
      <c r="G6" s="176" t="s">
        <v>194</v>
      </c>
      <c r="H6" s="177" t="s">
        <v>247</v>
      </c>
      <c r="I6" s="177" t="s">
        <v>248</v>
      </c>
      <c r="J6" s="177" t="s">
        <v>247</v>
      </c>
      <c r="K6" s="177" t="s">
        <v>248</v>
      </c>
    </row>
    <row r="7" spans="1:12" ht="31.5" customHeight="1">
      <c r="A7" s="178" t="s">
        <v>548</v>
      </c>
      <c r="B7" s="179">
        <v>255016</v>
      </c>
      <c r="C7" s="179">
        <v>244456</v>
      </c>
      <c r="D7" s="179">
        <v>388623</v>
      </c>
      <c r="E7" s="179">
        <v>289247</v>
      </c>
      <c r="F7" s="179">
        <v>234019</v>
      </c>
      <c r="G7" s="179">
        <v>252767</v>
      </c>
      <c r="H7" s="180">
        <f>+B7/B8</f>
        <v>1.0249056543109649</v>
      </c>
      <c r="I7" s="180">
        <f>+B7/B8</f>
        <v>1.0249056543109649</v>
      </c>
      <c r="J7" s="180">
        <f>+C7/C8</f>
        <v>1.0314338033636279</v>
      </c>
      <c r="K7" s="180">
        <f>+C7/C8</f>
        <v>1.0314338033636279</v>
      </c>
    </row>
    <row r="8" spans="1:12" ht="31.5" customHeight="1">
      <c r="A8" s="178" t="s">
        <v>547</v>
      </c>
      <c r="B8" s="179">
        <v>248819</v>
      </c>
      <c r="C8" s="179">
        <v>237006</v>
      </c>
      <c r="D8" s="179">
        <v>379757</v>
      </c>
      <c r="E8" s="179">
        <v>286364</v>
      </c>
      <c r="F8" s="179">
        <v>239564</v>
      </c>
      <c r="G8" s="179">
        <v>252767</v>
      </c>
      <c r="H8" s="183"/>
      <c r="I8" s="184"/>
      <c r="J8" s="184"/>
      <c r="K8" s="184"/>
    </row>
    <row r="9" spans="1:12" ht="31.5" customHeight="1">
      <c r="A9" s="178" t="s">
        <v>544</v>
      </c>
      <c r="B9" s="179">
        <v>242931</v>
      </c>
      <c r="C9" s="179">
        <v>231044</v>
      </c>
      <c r="D9" s="179">
        <v>365485</v>
      </c>
      <c r="E9" s="179">
        <v>283907</v>
      </c>
      <c r="F9" s="179">
        <v>230632</v>
      </c>
      <c r="G9" s="179">
        <v>245273</v>
      </c>
      <c r="H9" s="183"/>
      <c r="I9" s="184"/>
      <c r="J9" s="184"/>
      <c r="K9" s="184"/>
    </row>
    <row r="10" spans="1:12" ht="31.5" customHeight="1">
      <c r="A10" s="178" t="s">
        <v>543</v>
      </c>
      <c r="B10" s="179">
        <v>235815</v>
      </c>
      <c r="C10" s="179">
        <v>223499</v>
      </c>
      <c r="D10" s="179">
        <v>357168</v>
      </c>
      <c r="E10" s="179">
        <v>276915</v>
      </c>
      <c r="F10" s="179">
        <v>229990</v>
      </c>
      <c r="G10" s="179">
        <v>239470</v>
      </c>
      <c r="H10" s="183"/>
      <c r="I10" s="184"/>
      <c r="J10" s="184"/>
      <c r="K10" s="184"/>
    </row>
    <row r="11" spans="1:12" ht="31.5" customHeight="1">
      <c r="A11" s="178" t="s">
        <v>545</v>
      </c>
      <c r="B11" s="179">
        <v>230798</v>
      </c>
      <c r="C11" s="179">
        <v>219213</v>
      </c>
      <c r="D11" s="179">
        <v>348470</v>
      </c>
      <c r="E11" s="179">
        <v>268825</v>
      </c>
      <c r="F11" s="179">
        <v>224194</v>
      </c>
      <c r="G11" s="179">
        <v>234726</v>
      </c>
      <c r="H11" s="183"/>
      <c r="I11" s="184"/>
      <c r="J11" s="184"/>
      <c r="K11" s="184"/>
    </row>
    <row r="12" spans="1:12" ht="31.5" customHeight="1">
      <c r="A12" s="178" t="s">
        <v>517</v>
      </c>
      <c r="B12" s="179">
        <v>226947</v>
      </c>
      <c r="C12" s="179">
        <v>215178</v>
      </c>
      <c r="D12" s="179">
        <v>348564</v>
      </c>
      <c r="E12" s="179">
        <v>264191</v>
      </c>
      <c r="F12" s="179">
        <v>222691</v>
      </c>
      <c r="G12" s="179">
        <v>231739</v>
      </c>
      <c r="H12" s="181"/>
      <c r="I12" s="151"/>
      <c r="J12" s="151"/>
      <c r="K12" s="151"/>
      <c r="L12" s="182"/>
    </row>
    <row r="13" spans="1:12" ht="31.5" customHeight="1">
      <c r="A13" s="178" t="s">
        <v>546</v>
      </c>
      <c r="B13" s="179">
        <v>222803</v>
      </c>
      <c r="C13" s="179">
        <v>209168</v>
      </c>
      <c r="D13" s="179">
        <v>335522</v>
      </c>
      <c r="E13" s="179">
        <v>262914</v>
      </c>
      <c r="F13" s="179">
        <v>224686</v>
      </c>
      <c r="G13" s="179">
        <v>247534</v>
      </c>
      <c r="H13" s="181"/>
      <c r="I13" s="151"/>
      <c r="J13" s="151"/>
      <c r="K13" s="151"/>
      <c r="L13" s="182"/>
    </row>
    <row r="14" spans="1:12" s="182" customFormat="1" ht="39.950000000000003" customHeight="1">
      <c r="A14" s="178" t="s">
        <v>471</v>
      </c>
      <c r="B14" s="179">
        <v>216770</v>
      </c>
      <c r="C14" s="179">
        <v>203891</v>
      </c>
      <c r="D14" s="179">
        <v>330433</v>
      </c>
      <c r="E14" s="179">
        <v>252022</v>
      </c>
      <c r="F14" s="179">
        <v>220229</v>
      </c>
      <c r="G14" s="179">
        <v>242858</v>
      </c>
      <c r="H14" s="181"/>
      <c r="I14" s="151"/>
      <c r="J14" s="151"/>
      <c r="K14" s="151"/>
    </row>
    <row r="15" spans="1:12" s="182" customFormat="1" ht="39.950000000000003" customHeight="1">
      <c r="A15" s="178" t="s">
        <v>324</v>
      </c>
      <c r="B15" s="179">
        <v>210195</v>
      </c>
      <c r="C15" s="179">
        <v>197897</v>
      </c>
      <c r="D15" s="179">
        <v>316642</v>
      </c>
      <c r="E15" s="179">
        <v>244131</v>
      </c>
      <c r="F15" s="179">
        <v>219314</v>
      </c>
      <c r="G15" s="179">
        <v>231976</v>
      </c>
      <c r="H15" s="181"/>
      <c r="I15" s="151"/>
      <c r="J15" s="151"/>
      <c r="K15" s="151"/>
    </row>
    <row r="16" spans="1:12" s="182" customFormat="1" ht="39.950000000000003" customHeight="1">
      <c r="A16" s="178" t="s">
        <v>325</v>
      </c>
      <c r="B16" s="179">
        <v>203332</v>
      </c>
      <c r="C16" s="179">
        <v>190702</v>
      </c>
      <c r="D16" s="179">
        <v>305604</v>
      </c>
      <c r="E16" s="179">
        <v>237460</v>
      </c>
      <c r="F16" s="179">
        <v>224152</v>
      </c>
      <c r="G16" s="179">
        <v>224043</v>
      </c>
      <c r="H16" s="181"/>
      <c r="I16" s="151"/>
      <c r="J16" s="151"/>
      <c r="K16" s="151"/>
    </row>
    <row r="17" spans="1:11" s="182" customFormat="1" ht="39.950000000000003" customHeight="1">
      <c r="A17" s="178" t="s">
        <v>326</v>
      </c>
      <c r="B17" s="179">
        <v>193770</v>
      </c>
      <c r="C17" s="179">
        <v>181134</v>
      </c>
      <c r="D17" s="179">
        <v>282575</v>
      </c>
      <c r="E17" s="179">
        <v>230322</v>
      </c>
      <c r="F17" s="179">
        <v>2229895</v>
      </c>
      <c r="G17" s="179">
        <v>209344</v>
      </c>
      <c r="H17" s="181"/>
      <c r="I17" s="151"/>
      <c r="J17" s="151"/>
      <c r="K17" s="151"/>
    </row>
    <row r="18" spans="1:11" s="182" customFormat="1" ht="39.950000000000003" customHeight="1">
      <c r="A18" s="178" t="s">
        <v>322</v>
      </c>
      <c r="B18" s="179">
        <v>186026</v>
      </c>
      <c r="C18" s="179">
        <v>175804</v>
      </c>
      <c r="D18" s="179">
        <v>273471</v>
      </c>
      <c r="E18" s="179">
        <v>221051</v>
      </c>
      <c r="F18" s="179">
        <v>222305</v>
      </c>
      <c r="G18" s="179">
        <v>200653</v>
      </c>
      <c r="H18" s="183"/>
      <c r="I18" s="184"/>
      <c r="J18" s="184"/>
      <c r="K18" s="184"/>
    </row>
    <row r="19" spans="1:11" s="182" customFormat="1" ht="39.950000000000003" customHeight="1">
      <c r="A19" s="178" t="s">
        <v>316</v>
      </c>
      <c r="B19" s="179">
        <v>179690</v>
      </c>
      <c r="C19" s="179">
        <v>169999</v>
      </c>
      <c r="D19" s="179">
        <v>262656</v>
      </c>
      <c r="E19" s="179">
        <v>213706</v>
      </c>
      <c r="F19" s="179">
        <v>214801</v>
      </c>
      <c r="G19" s="179">
        <v>191745</v>
      </c>
    </row>
    <row r="20" spans="1:11" s="182" customFormat="1" ht="39.950000000000003" customHeight="1">
      <c r="A20" s="178" t="s">
        <v>317</v>
      </c>
      <c r="B20" s="179">
        <v>175071</v>
      </c>
      <c r="C20" s="179">
        <v>165389</v>
      </c>
      <c r="D20" s="179">
        <v>254913</v>
      </c>
      <c r="E20" s="179">
        <v>208944</v>
      </c>
      <c r="F20" s="179">
        <v>216386</v>
      </c>
      <c r="G20" s="179">
        <v>185041</v>
      </c>
    </row>
    <row r="21" spans="1:11" s="182" customFormat="1" ht="39.950000000000003" customHeight="1">
      <c r="A21" s="178" t="s">
        <v>318</v>
      </c>
      <c r="B21" s="179">
        <v>168571</v>
      </c>
      <c r="C21" s="179">
        <v>159184</v>
      </c>
      <c r="D21" s="179">
        <v>240606</v>
      </c>
      <c r="E21" s="179">
        <v>204251</v>
      </c>
      <c r="F21" s="179">
        <v>209359</v>
      </c>
      <c r="G21" s="179">
        <v>175270</v>
      </c>
    </row>
    <row r="22" spans="1:11" s="182" customFormat="1" ht="39.950000000000003" customHeight="1">
      <c r="A22" s="178" t="s">
        <v>319</v>
      </c>
      <c r="B22" s="179">
        <v>163339</v>
      </c>
      <c r="C22" s="179">
        <v>154343</v>
      </c>
      <c r="D22" s="179">
        <v>228408</v>
      </c>
      <c r="E22" s="179">
        <v>197308</v>
      </c>
      <c r="F22" s="179">
        <v>211249</v>
      </c>
      <c r="G22" s="179">
        <v>166795</v>
      </c>
    </row>
    <row r="23" spans="1:11" s="182" customFormat="1" ht="39.950000000000003" customHeight="1">
      <c r="A23" s="178" t="s">
        <v>320</v>
      </c>
      <c r="B23" s="179">
        <v>158590</v>
      </c>
      <c r="C23" s="179">
        <v>149959</v>
      </c>
      <c r="D23" s="179">
        <v>225312</v>
      </c>
      <c r="E23" s="179">
        <v>190064</v>
      </c>
      <c r="F23" s="179">
        <v>202459</v>
      </c>
      <c r="G23" s="179">
        <v>163185</v>
      </c>
    </row>
    <row r="24" spans="1:11" s="182" customFormat="1" ht="39.950000000000003" customHeight="1">
      <c r="A24" s="178" t="s">
        <v>321</v>
      </c>
      <c r="B24" s="179">
        <v>155796</v>
      </c>
      <c r="C24" s="179">
        <v>147352</v>
      </c>
      <c r="D24" s="179">
        <v>220954</v>
      </c>
      <c r="E24" s="179">
        <v>184513</v>
      </c>
      <c r="F24" s="179">
        <v>205402</v>
      </c>
      <c r="G24" s="179">
        <v>160079</v>
      </c>
    </row>
    <row r="25" spans="1:11" s="182" customFormat="1" ht="39.950000000000003" customHeight="1">
      <c r="A25" s="178" t="s">
        <v>249</v>
      </c>
      <c r="B25" s="179">
        <v>150664</v>
      </c>
      <c r="C25" s="179">
        <v>142586</v>
      </c>
      <c r="D25" s="179">
        <v>213715</v>
      </c>
      <c r="E25" s="179">
        <v>176705</v>
      </c>
      <c r="F25" s="179">
        <v>206068</v>
      </c>
      <c r="G25" s="179">
        <v>152362</v>
      </c>
    </row>
    <row r="26" spans="1:11" s="182" customFormat="1" ht="39.950000000000003" customHeight="1">
      <c r="A26" s="178" t="s">
        <v>250</v>
      </c>
      <c r="B26" s="179">
        <v>148380</v>
      </c>
      <c r="C26" s="179">
        <v>140833</v>
      </c>
      <c r="D26" s="179">
        <v>211106</v>
      </c>
      <c r="E26" s="179">
        <v>172081</v>
      </c>
      <c r="F26" s="179">
        <v>198225</v>
      </c>
      <c r="G26" s="179">
        <v>150490</v>
      </c>
    </row>
    <row r="27" spans="1:11" s="182" customFormat="1" ht="39.950000000000003" customHeight="1">
      <c r="A27" s="178" t="s">
        <v>195</v>
      </c>
      <c r="B27" s="179">
        <v>141724</v>
      </c>
      <c r="C27" s="179">
        <v>134901</v>
      </c>
      <c r="D27" s="179">
        <v>206053</v>
      </c>
      <c r="E27" s="179">
        <v>162750</v>
      </c>
      <c r="F27" s="179">
        <v>179988</v>
      </c>
      <c r="G27" s="179">
        <v>144950</v>
      </c>
    </row>
    <row r="28" spans="1:11" s="182" customFormat="1" ht="39.950000000000003" customHeight="1">
      <c r="A28" s="178" t="s">
        <v>196</v>
      </c>
      <c r="B28" s="179">
        <v>138571</v>
      </c>
      <c r="C28" s="179">
        <v>132168</v>
      </c>
      <c r="D28" s="179">
        <v>204110</v>
      </c>
      <c r="E28" s="179">
        <v>156713</v>
      </c>
      <c r="F28" s="179">
        <v>175792</v>
      </c>
      <c r="G28" s="179">
        <v>141355</v>
      </c>
    </row>
    <row r="29" spans="1:11" s="182" customFormat="1" ht="39.950000000000003" customHeight="1">
      <c r="A29" s="178" t="s">
        <v>197</v>
      </c>
      <c r="B29" s="179">
        <v>132576</v>
      </c>
      <c r="C29" s="179">
        <v>126684</v>
      </c>
      <c r="D29" s="179">
        <v>191119</v>
      </c>
      <c r="E29" s="179">
        <v>149495</v>
      </c>
      <c r="F29" s="179">
        <v>165930</v>
      </c>
      <c r="G29" s="179">
        <v>136032</v>
      </c>
    </row>
    <row r="30" spans="1:11" s="182" customFormat="1" ht="39.950000000000003" customHeight="1">
      <c r="A30" s="178" t="s">
        <v>198</v>
      </c>
      <c r="B30" s="179">
        <v>129029</v>
      </c>
      <c r="C30" s="179">
        <v>123735</v>
      </c>
      <c r="D30" s="179">
        <v>185429</v>
      </c>
      <c r="E30" s="179">
        <v>144563</v>
      </c>
      <c r="F30" s="179">
        <v>159211</v>
      </c>
      <c r="G30" s="179">
        <v>129806</v>
      </c>
    </row>
    <row r="31" spans="1:11" s="182" customFormat="1" ht="39.950000000000003" customHeight="1">
      <c r="A31" s="178" t="s">
        <v>199</v>
      </c>
      <c r="B31" s="179">
        <v>124746</v>
      </c>
      <c r="C31" s="179">
        <v>120031</v>
      </c>
      <c r="D31" s="179">
        <v>176985</v>
      </c>
      <c r="E31" s="179">
        <v>138912</v>
      </c>
      <c r="F31" s="179">
        <v>151994</v>
      </c>
      <c r="G31" s="179">
        <v>123801</v>
      </c>
    </row>
    <row r="32" spans="1:11" s="182" customFormat="1" ht="39.950000000000003" customHeight="1">
      <c r="A32" s="178" t="s">
        <v>200</v>
      </c>
      <c r="B32" s="179">
        <v>123031</v>
      </c>
      <c r="C32" s="179">
        <v>118090</v>
      </c>
      <c r="D32" s="179">
        <v>174848</v>
      </c>
      <c r="E32" s="179">
        <v>138670</v>
      </c>
      <c r="F32" s="179">
        <v>152852</v>
      </c>
      <c r="G32" s="179">
        <v>121205</v>
      </c>
    </row>
    <row r="33" spans="1:7" s="182" customFormat="1" ht="39.950000000000003" customHeight="1">
      <c r="A33" s="178" t="s">
        <v>201</v>
      </c>
      <c r="B33" s="179">
        <v>119717</v>
      </c>
      <c r="C33" s="179">
        <v>114847</v>
      </c>
      <c r="D33" s="179">
        <v>165652</v>
      </c>
      <c r="E33" s="179">
        <v>137030</v>
      </c>
      <c r="F33" s="179">
        <v>147659</v>
      </c>
      <c r="G33" s="179">
        <v>117682</v>
      </c>
    </row>
    <row r="34" spans="1:7" s="182" customFormat="1" ht="39.950000000000003" customHeight="1">
      <c r="A34" s="178" t="s">
        <v>202</v>
      </c>
      <c r="B34" s="179">
        <v>117333</v>
      </c>
      <c r="C34" s="179">
        <v>111664</v>
      </c>
      <c r="D34" s="179">
        <v>156581</v>
      </c>
      <c r="E34" s="179">
        <v>130640</v>
      </c>
      <c r="F34" s="179">
        <v>146190</v>
      </c>
      <c r="G34" s="179">
        <v>110820</v>
      </c>
    </row>
    <row r="35" spans="1:7" s="182" customFormat="1" ht="39.950000000000003" customHeight="1">
      <c r="A35" s="178" t="s">
        <v>203</v>
      </c>
      <c r="B35" s="179">
        <v>117524</v>
      </c>
      <c r="C35" s="179">
        <v>111661</v>
      </c>
      <c r="D35" s="179">
        <v>153277</v>
      </c>
      <c r="E35" s="179">
        <v>134021</v>
      </c>
      <c r="F35" s="179">
        <v>146937</v>
      </c>
      <c r="G35" s="179">
        <v>110576</v>
      </c>
    </row>
    <row r="36" spans="1:7" s="182" customFormat="1" ht="39.950000000000003" customHeight="1">
      <c r="A36" s="178" t="s">
        <v>204</v>
      </c>
      <c r="B36" s="179">
        <v>114642</v>
      </c>
      <c r="C36" s="179">
        <v>108559</v>
      </c>
      <c r="D36" s="179">
        <v>147292</v>
      </c>
      <c r="E36" s="179">
        <v>132221</v>
      </c>
      <c r="F36" s="179">
        <v>146159</v>
      </c>
      <c r="G36" s="179">
        <v>106679</v>
      </c>
    </row>
    <row r="37" spans="1:7" s="182" customFormat="1" ht="39.950000000000003" customHeight="1">
      <c r="A37" s="178" t="s">
        <v>205</v>
      </c>
      <c r="B37" s="179">
        <v>110546</v>
      </c>
      <c r="C37" s="179">
        <v>104226</v>
      </c>
      <c r="D37" s="179">
        <v>140851</v>
      </c>
      <c r="E37" s="179">
        <v>126407</v>
      </c>
      <c r="F37" s="179">
        <v>144482</v>
      </c>
      <c r="G37" s="179">
        <v>104282</v>
      </c>
    </row>
    <row r="38" spans="1:7" s="182" customFormat="1" ht="39.950000000000003" customHeight="1">
      <c r="A38" s="178" t="s">
        <v>206</v>
      </c>
      <c r="B38" s="179">
        <v>107261</v>
      </c>
      <c r="C38" s="179">
        <v>101241</v>
      </c>
      <c r="D38" s="179">
        <v>133455</v>
      </c>
      <c r="E38" s="179">
        <v>124886</v>
      </c>
      <c r="F38" s="179">
        <v>138384</v>
      </c>
      <c r="G38" s="179">
        <v>102436</v>
      </c>
    </row>
    <row r="39" spans="1:7" s="182" customFormat="1" ht="39.950000000000003" customHeight="1">
      <c r="A39" s="178" t="s">
        <v>207</v>
      </c>
      <c r="B39" s="179">
        <v>104651</v>
      </c>
      <c r="C39" s="179">
        <v>99171</v>
      </c>
      <c r="D39" s="179">
        <v>129001</v>
      </c>
      <c r="E39" s="179">
        <v>121275</v>
      </c>
      <c r="F39" s="179">
        <v>133106</v>
      </c>
      <c r="G39" s="179">
        <v>100354</v>
      </c>
    </row>
    <row r="40" spans="1:7" s="182" customFormat="1" ht="39.950000000000003" customHeight="1">
      <c r="A40" s="178" t="s">
        <v>208</v>
      </c>
      <c r="B40" s="179">
        <v>102924</v>
      </c>
      <c r="C40" s="179">
        <v>97633</v>
      </c>
      <c r="D40" s="179">
        <v>127446</v>
      </c>
      <c r="E40" s="179">
        <v>120292</v>
      </c>
      <c r="F40" s="179">
        <v>128767</v>
      </c>
      <c r="G40" s="179">
        <v>99629</v>
      </c>
    </row>
    <row r="41" spans="1:7" s="182" customFormat="1" ht="39.950000000000003" customHeight="1">
      <c r="A41" s="178" t="s">
        <v>209</v>
      </c>
      <c r="B41" s="179">
        <v>101024</v>
      </c>
      <c r="C41" s="179">
        <v>96236</v>
      </c>
      <c r="D41" s="179">
        <v>126903</v>
      </c>
      <c r="E41" s="179">
        <v>118898</v>
      </c>
      <c r="F41" s="179">
        <v>122684</v>
      </c>
      <c r="G41" s="179">
        <v>97199</v>
      </c>
    </row>
    <row r="42" spans="1:7" s="182" customFormat="1" ht="39.950000000000003" customHeight="1">
      <c r="A42" s="178" t="s">
        <v>210</v>
      </c>
      <c r="B42" s="179">
        <v>97859</v>
      </c>
      <c r="C42" s="179">
        <v>93530</v>
      </c>
      <c r="D42" s="179">
        <v>123783</v>
      </c>
      <c r="E42" s="179">
        <v>118790</v>
      </c>
      <c r="F42" s="179">
        <v>114464</v>
      </c>
      <c r="G42" s="179">
        <v>93578</v>
      </c>
    </row>
    <row r="43" spans="1:7" s="182" customFormat="1" ht="39.950000000000003" customHeight="1">
      <c r="A43" s="178" t="s">
        <v>211</v>
      </c>
      <c r="B43" s="179">
        <v>97467</v>
      </c>
      <c r="C43" s="179">
        <v>93240</v>
      </c>
      <c r="D43" s="179">
        <v>122971</v>
      </c>
      <c r="E43" s="179">
        <v>119556</v>
      </c>
      <c r="F43" s="179">
        <v>112684</v>
      </c>
      <c r="G43" s="179">
        <v>93108</v>
      </c>
    </row>
    <row r="44" spans="1:7" s="182" customFormat="1" ht="39.950000000000003" customHeight="1">
      <c r="A44" s="178" t="s">
        <v>212</v>
      </c>
      <c r="B44" s="179">
        <v>97298</v>
      </c>
      <c r="C44" s="179">
        <v>93190</v>
      </c>
      <c r="D44" s="179">
        <v>122742</v>
      </c>
      <c r="E44" s="179">
        <v>120045</v>
      </c>
      <c r="F44" s="179">
        <v>111078</v>
      </c>
      <c r="G44" s="179">
        <v>93238</v>
      </c>
    </row>
    <row r="45" spans="1:7" s="182" customFormat="1" ht="39.950000000000003" customHeight="1">
      <c r="A45" s="178" t="s">
        <v>213</v>
      </c>
      <c r="B45" s="179">
        <v>96102</v>
      </c>
      <c r="C45" s="179">
        <v>91847</v>
      </c>
      <c r="D45" s="179">
        <v>120954</v>
      </c>
      <c r="E45" s="179">
        <v>119181</v>
      </c>
      <c r="F45" s="179">
        <v>110222</v>
      </c>
      <c r="G45" s="179">
        <v>92224</v>
      </c>
    </row>
    <row r="46" spans="1:7" s="182" customFormat="1" ht="39.950000000000003" customHeight="1">
      <c r="A46" s="178" t="s">
        <v>214</v>
      </c>
      <c r="B46" s="179">
        <v>94411</v>
      </c>
      <c r="C46" s="179">
        <v>89975</v>
      </c>
      <c r="D46" s="179">
        <v>117838</v>
      </c>
      <c r="E46" s="179">
        <v>118642</v>
      </c>
      <c r="F46" s="179">
        <v>109322</v>
      </c>
      <c r="G46" s="179">
        <v>91170</v>
      </c>
    </row>
    <row r="47" spans="1:7" s="182" customFormat="1" ht="39.950000000000003" customHeight="1">
      <c r="A47" s="178" t="s">
        <v>215</v>
      </c>
      <c r="B47" s="179">
        <v>92904</v>
      </c>
      <c r="C47" s="179">
        <v>88487</v>
      </c>
      <c r="D47" s="179">
        <v>116517</v>
      </c>
      <c r="E47" s="179">
        <v>116355</v>
      </c>
      <c r="F47" s="179">
        <v>107531</v>
      </c>
      <c r="G47" s="179">
        <v>89835</v>
      </c>
    </row>
    <row r="48" spans="1:7" s="182" customFormat="1" ht="39.950000000000003" customHeight="1">
      <c r="A48" s="178" t="s">
        <v>216</v>
      </c>
      <c r="B48" s="179">
        <v>86190</v>
      </c>
      <c r="C48" s="179">
        <v>81310</v>
      </c>
      <c r="D48" s="179">
        <v>109916</v>
      </c>
      <c r="E48" s="179">
        <v>109270</v>
      </c>
      <c r="F48" s="179">
        <v>103401</v>
      </c>
      <c r="G48" s="179">
        <v>83005</v>
      </c>
    </row>
    <row r="49" spans="1:7" s="182" customFormat="1" ht="39.950000000000003" customHeight="1">
      <c r="A49" s="178" t="s">
        <v>217</v>
      </c>
      <c r="B49" s="179">
        <v>79560</v>
      </c>
      <c r="C49" s="179">
        <v>74440</v>
      </c>
      <c r="D49" s="179">
        <v>97462</v>
      </c>
      <c r="E49" s="179">
        <v>102277</v>
      </c>
      <c r="F49" s="179">
        <v>100351</v>
      </c>
      <c r="G49" s="179">
        <v>76099</v>
      </c>
    </row>
    <row r="50" spans="1:7" s="182" customFormat="1" ht="39.950000000000003" customHeight="1">
      <c r="A50" s="178" t="s">
        <v>218</v>
      </c>
      <c r="B50" s="179">
        <v>77133</v>
      </c>
      <c r="C50" s="179">
        <v>71896</v>
      </c>
      <c r="D50" s="179">
        <v>94812</v>
      </c>
      <c r="E50" s="179">
        <v>99933</v>
      </c>
      <c r="F50" s="179">
        <v>98138</v>
      </c>
      <c r="G50" s="179">
        <v>74240</v>
      </c>
    </row>
    <row r="51" spans="1:7" s="182" customFormat="1" ht="39.950000000000003" customHeight="1">
      <c r="A51" s="178" t="s">
        <v>219</v>
      </c>
      <c r="B51" s="179">
        <v>76007</v>
      </c>
      <c r="C51" s="179">
        <v>70436</v>
      </c>
      <c r="D51" s="179">
        <v>92976</v>
      </c>
      <c r="E51" s="179">
        <v>102542</v>
      </c>
      <c r="F51" s="179">
        <v>95783</v>
      </c>
      <c r="G51" s="179">
        <v>74631</v>
      </c>
    </row>
    <row r="52" spans="1:7" s="182" customFormat="1" ht="39.950000000000003" customHeight="1">
      <c r="A52" s="178" t="s">
        <v>220</v>
      </c>
      <c r="B52" s="179">
        <v>75917</v>
      </c>
      <c r="C52" s="179">
        <v>70083</v>
      </c>
      <c r="D52" s="179">
        <v>92971</v>
      </c>
      <c r="E52" s="179">
        <v>103425</v>
      </c>
      <c r="F52" s="179">
        <v>95770</v>
      </c>
      <c r="G52" s="179">
        <v>76233</v>
      </c>
    </row>
    <row r="53" spans="1:7" s="182" customFormat="1" ht="39.950000000000003" customHeight="1">
      <c r="A53" s="178" t="s">
        <v>221</v>
      </c>
      <c r="B53" s="179">
        <v>74593</v>
      </c>
      <c r="C53" s="179">
        <v>68916</v>
      </c>
      <c r="D53" s="179">
        <v>92474</v>
      </c>
      <c r="E53" s="179">
        <v>106729</v>
      </c>
      <c r="F53" s="179">
        <v>90719</v>
      </c>
      <c r="G53" s="179">
        <v>72590</v>
      </c>
    </row>
    <row r="54" spans="1:7" s="182" customFormat="1" ht="39.950000000000003" customHeight="1">
      <c r="A54" s="178" t="s">
        <v>222</v>
      </c>
      <c r="B54" s="179">
        <v>74166</v>
      </c>
      <c r="C54" s="179">
        <v>68763</v>
      </c>
      <c r="D54" s="179">
        <v>92311</v>
      </c>
      <c r="E54" s="179">
        <v>103077</v>
      </c>
      <c r="F54" s="179">
        <v>90888</v>
      </c>
      <c r="G54" s="179">
        <v>71849</v>
      </c>
    </row>
    <row r="55" spans="1:7" s="182" customFormat="1" ht="39.950000000000003" customHeight="1">
      <c r="A55" s="178" t="s">
        <v>223</v>
      </c>
      <c r="B55" s="179">
        <v>73588</v>
      </c>
      <c r="C55" s="179">
        <v>68016</v>
      </c>
      <c r="D55" s="179">
        <v>91094</v>
      </c>
      <c r="E55" s="179">
        <v>104774</v>
      </c>
      <c r="F55" s="179">
        <v>89988</v>
      </c>
      <c r="G55" s="179">
        <v>71162</v>
      </c>
    </row>
    <row r="56" spans="1:7" s="182" customFormat="1" ht="39.950000000000003" customHeight="1">
      <c r="A56" s="178" t="s">
        <v>224</v>
      </c>
      <c r="B56" s="179">
        <v>74930</v>
      </c>
      <c r="C56" s="179">
        <v>69264</v>
      </c>
      <c r="D56" s="179">
        <v>97408</v>
      </c>
      <c r="E56" s="179">
        <v>101878</v>
      </c>
      <c r="F56" s="179">
        <v>92661</v>
      </c>
      <c r="G56" s="179">
        <v>72784</v>
      </c>
    </row>
    <row r="57" spans="1:7" s="182" customFormat="1" ht="39.950000000000003" customHeight="1">
      <c r="A57" s="178" t="s">
        <v>225</v>
      </c>
      <c r="B57" s="179">
        <v>77569</v>
      </c>
      <c r="C57" s="179">
        <v>73839</v>
      </c>
      <c r="D57" s="179">
        <v>102716</v>
      </c>
      <c r="E57" s="179">
        <v>99608</v>
      </c>
      <c r="F57" s="179">
        <v>97656</v>
      </c>
      <c r="G57" s="179">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tabColor rgb="FFFF0000"/>
  </sheetPr>
  <dimension ref="A1:V95"/>
  <sheetViews>
    <sheetView view="pageBreakPreview" topLeftCell="A43" zoomScaleNormal="90" zoomScaleSheetLayoutView="100" workbookViewId="0"/>
  </sheetViews>
  <sheetFormatPr defaultColWidth="7.44140625" defaultRowHeight="20.100000000000001" customHeight="1"/>
  <cols>
    <col min="1" max="1" width="67.44140625" style="96" customWidth="1"/>
    <col min="2" max="5" width="9.77734375" style="96" customWidth="1"/>
    <col min="6" max="6" width="7.88671875" style="95" bestFit="1" customWidth="1"/>
    <col min="7" max="22" width="7.44140625" style="95"/>
    <col min="23" max="16384" width="7.44140625" style="96"/>
  </cols>
  <sheetData>
    <row r="1" spans="1:22" ht="20.100000000000001" customHeight="1">
      <c r="A1" s="93" t="s">
        <v>157</v>
      </c>
      <c r="B1" s="93"/>
      <c r="C1" s="93"/>
      <c r="D1" s="94"/>
      <c r="E1" s="94"/>
    </row>
    <row r="2" spans="1:22" ht="22.5">
      <c r="A2" s="97" t="s">
        <v>90</v>
      </c>
      <c r="B2" s="97"/>
      <c r="C2" s="97"/>
      <c r="D2" s="94"/>
      <c r="E2" s="94"/>
    </row>
    <row r="3" spans="1:22" ht="20.25">
      <c r="A3" s="98"/>
      <c r="B3" s="99"/>
      <c r="C3" s="99"/>
      <c r="D3" s="94"/>
      <c r="E3" s="94"/>
      <c r="F3" s="96"/>
    </row>
    <row r="4" spans="1:22" s="98" customFormat="1" ht="20.100000000000001" customHeight="1" thickBot="1">
      <c r="A4" s="98" t="s">
        <v>164</v>
      </c>
      <c r="E4" s="100" t="s">
        <v>158</v>
      </c>
      <c r="G4" s="101"/>
      <c r="H4" s="101"/>
      <c r="I4" s="101"/>
      <c r="J4" s="101"/>
      <c r="K4" s="101"/>
      <c r="L4" s="101"/>
      <c r="M4" s="101"/>
      <c r="N4" s="101"/>
      <c r="O4" s="101"/>
      <c r="P4" s="101"/>
      <c r="Q4" s="101"/>
      <c r="R4" s="101"/>
      <c r="S4" s="101"/>
      <c r="T4" s="101"/>
      <c r="U4" s="101"/>
      <c r="V4" s="101"/>
    </row>
    <row r="5" spans="1:22" s="107" customFormat="1" ht="32.25" customHeight="1">
      <c r="A5" s="102" t="s">
        <v>159</v>
      </c>
      <c r="B5" s="103" t="s">
        <v>160</v>
      </c>
      <c r="C5" s="103" t="s">
        <v>161</v>
      </c>
      <c r="D5" s="103" t="s">
        <v>162</v>
      </c>
      <c r="E5" s="104" t="s">
        <v>166</v>
      </c>
      <c r="F5" s="105"/>
      <c r="G5" s="106" t="s">
        <v>163</v>
      </c>
      <c r="H5" s="105"/>
      <c r="I5" s="105"/>
      <c r="J5" s="105"/>
      <c r="K5" s="105"/>
      <c r="L5" s="105"/>
      <c r="M5" s="105"/>
      <c r="N5" s="105"/>
      <c r="O5" s="105"/>
      <c r="P5" s="105"/>
      <c r="Q5" s="105"/>
      <c r="R5" s="105"/>
      <c r="S5" s="105"/>
      <c r="T5" s="105"/>
      <c r="U5" s="105"/>
    </row>
    <row r="6" spans="1:22" s="98" customFormat="1" ht="19.5" customHeight="1">
      <c r="A6" s="108" t="s">
        <v>155</v>
      </c>
      <c r="B6" s="109"/>
      <c r="C6" s="110"/>
      <c r="D6" s="111"/>
      <c r="E6" s="112"/>
      <c r="F6" s="101"/>
      <c r="G6" s="110">
        <v>5000</v>
      </c>
      <c r="H6" s="101"/>
      <c r="I6" s="101"/>
      <c r="J6" s="101"/>
      <c r="K6" s="101"/>
      <c r="L6" s="101"/>
      <c r="M6" s="101"/>
      <c r="N6" s="101"/>
      <c r="O6" s="101"/>
      <c r="P6" s="101"/>
      <c r="Q6" s="101"/>
      <c r="R6" s="101"/>
      <c r="S6" s="101"/>
      <c r="T6" s="101"/>
      <c r="U6" s="101"/>
    </row>
    <row r="7" spans="1:22" s="98" customFormat="1" ht="19.5" customHeight="1">
      <c r="A7" s="113" t="s">
        <v>148</v>
      </c>
      <c r="B7" s="114">
        <v>0.157</v>
      </c>
      <c r="C7" s="115" t="s">
        <v>117</v>
      </c>
      <c r="D7" s="116">
        <v>24</v>
      </c>
      <c r="E7" s="117"/>
      <c r="F7" s="101"/>
      <c r="G7" s="115">
        <v>5210</v>
      </c>
      <c r="H7" s="101"/>
      <c r="I7" s="101"/>
      <c r="J7" s="101"/>
      <c r="K7" s="101"/>
      <c r="L7" s="101"/>
      <c r="M7" s="101"/>
      <c r="N7" s="101"/>
      <c r="O7" s="101"/>
      <c r="P7" s="101"/>
      <c r="Q7" s="101"/>
      <c r="R7" s="101"/>
      <c r="S7" s="101"/>
      <c r="T7" s="101"/>
      <c r="U7" s="101"/>
    </row>
    <row r="8" spans="1:22" s="98" customFormat="1" ht="19.5" customHeight="1">
      <c r="A8" s="113" t="s">
        <v>149</v>
      </c>
      <c r="B8" s="114">
        <v>0.191</v>
      </c>
      <c r="C8" s="115" t="s">
        <v>117</v>
      </c>
      <c r="D8" s="116">
        <v>36</v>
      </c>
      <c r="E8" s="117"/>
      <c r="F8" s="101"/>
      <c r="G8" s="115">
        <v>5220</v>
      </c>
      <c r="H8" s="101"/>
      <c r="I8" s="101"/>
      <c r="J8" s="101"/>
      <c r="K8" s="101"/>
      <c r="L8" s="101"/>
      <c r="M8" s="101"/>
      <c r="N8" s="101"/>
      <c r="O8" s="101"/>
      <c r="P8" s="101"/>
      <c r="Q8" s="101"/>
      <c r="R8" s="101"/>
      <c r="S8" s="101"/>
      <c r="T8" s="101"/>
      <c r="U8" s="101"/>
    </row>
    <row r="9" spans="1:22" s="98" customFormat="1" ht="19.5" customHeight="1">
      <c r="A9" s="113" t="s">
        <v>150</v>
      </c>
      <c r="B9" s="114">
        <v>0.19400000000000001</v>
      </c>
      <c r="C9" s="115" t="s">
        <v>117</v>
      </c>
      <c r="D9" s="116">
        <v>36</v>
      </c>
      <c r="E9" s="117"/>
      <c r="F9" s="101"/>
      <c r="G9" s="115">
        <v>5300</v>
      </c>
      <c r="H9" s="101"/>
      <c r="I9" s="101"/>
      <c r="J9" s="101"/>
      <c r="K9" s="101"/>
      <c r="L9" s="101"/>
      <c r="M9" s="101"/>
      <c r="N9" s="101"/>
      <c r="O9" s="101"/>
      <c r="P9" s="101"/>
      <c r="Q9" s="101"/>
      <c r="R9" s="101"/>
      <c r="S9" s="101"/>
      <c r="T9" s="101"/>
      <c r="U9" s="101"/>
    </row>
    <row r="10" spans="1:22" s="98" customFormat="1" ht="19.5" customHeight="1">
      <c r="A10" s="118" t="s">
        <v>151</v>
      </c>
      <c r="B10" s="119"/>
      <c r="C10" s="120"/>
      <c r="D10" s="116"/>
      <c r="E10" s="117"/>
      <c r="F10" s="101"/>
      <c r="G10" s="115"/>
      <c r="H10" s="101"/>
      <c r="I10" s="101"/>
      <c r="J10" s="101"/>
      <c r="K10" s="101"/>
      <c r="L10" s="101"/>
      <c r="M10" s="101"/>
      <c r="N10" s="101"/>
      <c r="O10" s="101"/>
      <c r="P10" s="101"/>
      <c r="Q10" s="101"/>
      <c r="R10" s="101"/>
      <c r="S10" s="101"/>
      <c r="T10" s="101"/>
      <c r="U10" s="101"/>
    </row>
    <row r="11" spans="1:22" s="98" customFormat="1" ht="19.5" customHeight="1">
      <c r="A11" s="113" t="s">
        <v>116</v>
      </c>
      <c r="B11" s="114">
        <v>0.17199999999999999</v>
      </c>
      <c r="C11" s="115" t="s">
        <v>117</v>
      </c>
      <c r="D11" s="116">
        <v>30</v>
      </c>
      <c r="E11" s="117"/>
      <c r="F11" s="101"/>
      <c r="G11" s="115">
        <v>5400</v>
      </c>
      <c r="H11" s="101"/>
      <c r="I11" s="101"/>
      <c r="J11" s="101"/>
      <c r="K11" s="101"/>
      <c r="L11" s="101"/>
      <c r="M11" s="101"/>
      <c r="N11" s="101"/>
      <c r="O11" s="101"/>
      <c r="P11" s="101"/>
      <c r="Q11" s="101"/>
      <c r="R11" s="101"/>
      <c r="S11" s="101"/>
      <c r="T11" s="101"/>
      <c r="U11" s="101"/>
    </row>
    <row r="12" spans="1:22" s="98" customFormat="1" ht="19.5" customHeight="1">
      <c r="A12" s="108" t="s">
        <v>152</v>
      </c>
      <c r="B12" s="109"/>
      <c r="C12" s="110"/>
      <c r="D12" s="111"/>
      <c r="E12" s="112"/>
      <c r="F12" s="101"/>
      <c r="G12" s="110">
        <v>6000</v>
      </c>
      <c r="H12" s="101"/>
      <c r="I12" s="101"/>
      <c r="J12" s="101"/>
      <c r="K12" s="101"/>
      <c r="L12" s="101"/>
      <c r="M12" s="101"/>
      <c r="N12" s="101"/>
      <c r="O12" s="101"/>
      <c r="P12" s="101"/>
      <c r="Q12" s="101"/>
      <c r="R12" s="101"/>
      <c r="S12" s="101"/>
      <c r="T12" s="101"/>
      <c r="U12" s="101"/>
    </row>
    <row r="13" spans="1:22" s="98" customFormat="1" ht="19.5" customHeight="1">
      <c r="A13" s="113" t="s">
        <v>118</v>
      </c>
      <c r="B13" s="114" t="s">
        <v>119</v>
      </c>
      <c r="C13" s="115"/>
      <c r="D13" s="116"/>
      <c r="E13" s="117"/>
      <c r="F13" s="101"/>
      <c r="G13" s="115">
        <v>6160</v>
      </c>
      <c r="H13" s="101"/>
      <c r="I13" s="101"/>
      <c r="J13" s="101"/>
      <c r="K13" s="101"/>
      <c r="L13" s="101"/>
      <c r="M13" s="101"/>
      <c r="N13" s="101"/>
      <c r="O13" s="101"/>
      <c r="P13" s="101"/>
      <c r="Q13" s="101"/>
      <c r="R13" s="101"/>
      <c r="S13" s="101"/>
      <c r="T13" s="101"/>
      <c r="U13" s="101"/>
    </row>
    <row r="14" spans="1:22" s="98" customFormat="1" ht="19.5" customHeight="1">
      <c r="A14" s="121" t="s">
        <v>153</v>
      </c>
      <c r="B14" s="114"/>
      <c r="C14" s="122"/>
      <c r="D14" s="123"/>
      <c r="E14" s="124"/>
      <c r="F14" s="101"/>
      <c r="G14" s="110">
        <v>7000</v>
      </c>
      <c r="H14" s="101"/>
      <c r="I14" s="101"/>
      <c r="J14" s="101"/>
      <c r="K14" s="101"/>
      <c r="L14" s="101"/>
      <c r="M14" s="101"/>
      <c r="N14" s="101"/>
      <c r="O14" s="101"/>
      <c r="P14" s="101"/>
      <c r="Q14" s="101"/>
      <c r="R14" s="101"/>
      <c r="S14" s="101"/>
      <c r="T14" s="101"/>
      <c r="U14" s="101"/>
    </row>
    <row r="15" spans="1:22" s="98" customFormat="1" ht="19.5" customHeight="1">
      <c r="A15" s="125" t="s">
        <v>120</v>
      </c>
      <c r="B15" s="114"/>
      <c r="C15" s="115"/>
      <c r="D15" s="116"/>
      <c r="E15" s="117"/>
      <c r="F15" s="101"/>
      <c r="G15" s="115">
        <v>7100</v>
      </c>
      <c r="H15" s="101"/>
      <c r="I15" s="101"/>
      <c r="J15" s="101"/>
      <c r="K15" s="101"/>
      <c r="L15" s="101"/>
      <c r="M15" s="101"/>
      <c r="N15" s="101"/>
      <c r="O15" s="101"/>
      <c r="P15" s="101"/>
      <c r="Q15" s="101"/>
      <c r="R15" s="101"/>
      <c r="S15" s="101"/>
      <c r="T15" s="101"/>
      <c r="U15" s="101"/>
    </row>
    <row r="16" spans="1:22" s="98" customFormat="1" ht="19.5" customHeight="1">
      <c r="A16" s="126" t="s">
        <v>121</v>
      </c>
      <c r="B16" s="114">
        <v>0.54</v>
      </c>
      <c r="C16" s="115" t="s">
        <v>117</v>
      </c>
      <c r="D16" s="116">
        <v>48</v>
      </c>
      <c r="E16" s="117"/>
      <c r="F16" s="101"/>
      <c r="G16" s="115">
        <v>7110</v>
      </c>
      <c r="H16" s="101"/>
      <c r="I16" s="101"/>
      <c r="J16" s="101"/>
      <c r="K16" s="101"/>
      <c r="L16" s="101"/>
      <c r="M16" s="101"/>
      <c r="N16" s="101"/>
      <c r="O16" s="101"/>
      <c r="P16" s="101"/>
      <c r="Q16" s="101"/>
      <c r="R16" s="101"/>
      <c r="S16" s="101"/>
      <c r="T16" s="101"/>
      <c r="U16" s="101"/>
    </row>
    <row r="17" spans="1:21" s="98" customFormat="1" ht="19.5" customHeight="1">
      <c r="A17" s="126" t="s">
        <v>122</v>
      </c>
      <c r="B17" s="114"/>
      <c r="C17" s="115"/>
      <c r="D17" s="116"/>
      <c r="E17" s="117"/>
      <c r="F17" s="101"/>
      <c r="G17" s="115"/>
      <c r="H17" s="101"/>
      <c r="I17" s="101"/>
      <c r="J17" s="101"/>
      <c r="K17" s="101"/>
      <c r="L17" s="101"/>
      <c r="M17" s="101"/>
      <c r="N17" s="101"/>
      <c r="O17" s="101"/>
      <c r="P17" s="101"/>
      <c r="Q17" s="101"/>
      <c r="R17" s="101"/>
      <c r="S17" s="101"/>
      <c r="T17" s="101"/>
      <c r="U17" s="101"/>
    </row>
    <row r="18" spans="1:21" s="98" customFormat="1" ht="19.5" customHeight="1">
      <c r="A18" s="126" t="s">
        <v>123</v>
      </c>
      <c r="B18" s="114"/>
      <c r="C18" s="115"/>
      <c r="D18" s="116"/>
      <c r="E18" s="117"/>
      <c r="F18" s="101"/>
      <c r="G18" s="115"/>
      <c r="H18" s="101"/>
      <c r="I18" s="101"/>
      <c r="J18" s="101"/>
      <c r="K18" s="101"/>
      <c r="L18" s="101"/>
      <c r="M18" s="101"/>
      <c r="N18" s="101"/>
      <c r="O18" s="101"/>
      <c r="P18" s="101"/>
      <c r="Q18" s="101"/>
      <c r="R18" s="101"/>
      <c r="S18" s="101"/>
      <c r="T18" s="101"/>
      <c r="U18" s="101"/>
    </row>
    <row r="19" spans="1:21" s="98" customFormat="1" ht="19.5" customHeight="1">
      <c r="A19" s="126" t="s">
        <v>124</v>
      </c>
      <c r="B19" s="114">
        <v>0.45800000000000002</v>
      </c>
      <c r="C19" s="115" t="s">
        <v>117</v>
      </c>
      <c r="D19" s="116">
        <v>48</v>
      </c>
      <c r="E19" s="117"/>
      <c r="F19" s="101"/>
      <c r="G19" s="115">
        <v>7120</v>
      </c>
      <c r="H19" s="101"/>
      <c r="I19" s="101"/>
      <c r="J19" s="101"/>
      <c r="K19" s="101"/>
      <c r="L19" s="101"/>
      <c r="M19" s="101"/>
      <c r="N19" s="101"/>
      <c r="O19" s="101"/>
      <c r="P19" s="101"/>
      <c r="Q19" s="101"/>
      <c r="R19" s="101"/>
      <c r="S19" s="101"/>
      <c r="T19" s="101"/>
      <c r="U19" s="101"/>
    </row>
    <row r="20" spans="1:21" s="98" customFormat="1" ht="19.5" customHeight="1">
      <c r="A20" s="127" t="s">
        <v>125</v>
      </c>
      <c r="B20" s="128">
        <v>0.378</v>
      </c>
      <c r="C20" s="129" t="s">
        <v>117</v>
      </c>
      <c r="D20" s="130">
        <v>48</v>
      </c>
      <c r="E20" s="131"/>
      <c r="F20" s="101"/>
      <c r="G20" s="115">
        <v>7130</v>
      </c>
      <c r="H20" s="101"/>
      <c r="I20" s="101"/>
      <c r="J20" s="101"/>
      <c r="K20" s="101"/>
      <c r="L20" s="101"/>
      <c r="M20" s="101"/>
      <c r="N20" s="101"/>
      <c r="O20" s="101"/>
      <c r="P20" s="101"/>
      <c r="Q20" s="101"/>
      <c r="R20" s="101"/>
      <c r="S20" s="101"/>
      <c r="T20" s="101"/>
      <c r="U20" s="101"/>
    </row>
    <row r="21" spans="1:21" s="98" customFormat="1" ht="19.5" customHeight="1">
      <c r="A21" s="132" t="s">
        <v>126</v>
      </c>
      <c r="B21" s="114"/>
      <c r="C21" s="115"/>
      <c r="D21" s="116"/>
      <c r="E21" s="117"/>
      <c r="F21" s="101"/>
      <c r="G21" s="115">
        <v>7200</v>
      </c>
      <c r="H21" s="101"/>
      <c r="I21" s="101"/>
      <c r="J21" s="101"/>
      <c r="K21" s="101"/>
      <c r="L21" s="101"/>
      <c r="M21" s="101"/>
      <c r="N21" s="101"/>
      <c r="O21" s="101"/>
      <c r="P21" s="101"/>
      <c r="Q21" s="101"/>
      <c r="R21" s="101"/>
      <c r="S21" s="101"/>
      <c r="T21" s="101"/>
      <c r="U21" s="101"/>
    </row>
    <row r="22" spans="1:21" s="98" customFormat="1" ht="19.5" customHeight="1">
      <c r="A22" s="133" t="s">
        <v>121</v>
      </c>
      <c r="B22" s="134">
        <v>0.43099999999999999</v>
      </c>
      <c r="C22" s="135" t="s">
        <v>117</v>
      </c>
      <c r="D22" s="136">
        <v>48</v>
      </c>
      <c r="E22" s="137"/>
      <c r="F22" s="101"/>
      <c r="G22" s="115">
        <v>7210</v>
      </c>
      <c r="H22" s="101"/>
      <c r="I22" s="101"/>
      <c r="J22" s="101"/>
      <c r="K22" s="101"/>
      <c r="L22" s="101"/>
      <c r="M22" s="101"/>
      <c r="N22" s="101"/>
      <c r="O22" s="101"/>
      <c r="P22" s="101"/>
      <c r="Q22" s="101"/>
      <c r="R22" s="101"/>
      <c r="S22" s="101"/>
      <c r="T22" s="101"/>
      <c r="U22" s="101"/>
    </row>
    <row r="23" spans="1:21" s="98" customFormat="1" ht="19.5" customHeight="1">
      <c r="A23" s="138" t="s">
        <v>122</v>
      </c>
      <c r="B23" s="109"/>
      <c r="C23" s="110"/>
      <c r="D23" s="111"/>
      <c r="E23" s="112"/>
      <c r="F23" s="101"/>
      <c r="G23" s="115"/>
      <c r="H23" s="101"/>
      <c r="I23" s="101"/>
      <c r="J23" s="101"/>
      <c r="K23" s="101"/>
      <c r="L23" s="101"/>
      <c r="M23" s="101"/>
      <c r="N23" s="101"/>
      <c r="O23" s="101"/>
      <c r="P23" s="101"/>
      <c r="Q23" s="101"/>
      <c r="R23" s="101"/>
      <c r="S23" s="101"/>
      <c r="T23" s="101"/>
      <c r="U23" s="101"/>
    </row>
    <row r="24" spans="1:21" s="98" customFormat="1" ht="19.5" customHeight="1">
      <c r="A24" s="126" t="s">
        <v>123</v>
      </c>
      <c r="B24" s="114"/>
      <c r="C24" s="115"/>
      <c r="D24" s="116"/>
      <c r="E24" s="117"/>
      <c r="F24" s="101"/>
      <c r="G24" s="115"/>
      <c r="H24" s="101"/>
      <c r="I24" s="101"/>
      <c r="J24" s="101"/>
      <c r="K24" s="101"/>
      <c r="L24" s="101"/>
      <c r="M24" s="101"/>
      <c r="N24" s="101"/>
      <c r="O24" s="101"/>
      <c r="P24" s="101"/>
      <c r="Q24" s="101"/>
      <c r="R24" s="101"/>
      <c r="S24" s="101"/>
      <c r="T24" s="101"/>
      <c r="U24" s="101"/>
    </row>
    <row r="25" spans="1:21" s="98" customFormat="1" ht="19.5" customHeight="1">
      <c r="A25" s="126" t="s">
        <v>124</v>
      </c>
      <c r="B25" s="114">
        <v>0.38900000000000001</v>
      </c>
      <c r="C25" s="115" t="s">
        <v>117</v>
      </c>
      <c r="D25" s="116">
        <v>48</v>
      </c>
      <c r="E25" s="117"/>
      <c r="F25" s="101"/>
      <c r="G25" s="115">
        <v>7220</v>
      </c>
      <c r="H25" s="101"/>
      <c r="I25" s="101"/>
      <c r="J25" s="101"/>
      <c r="K25" s="101"/>
      <c r="L25" s="101"/>
      <c r="M25" s="101"/>
      <c r="N25" s="101"/>
      <c r="O25" s="101"/>
      <c r="P25" s="101"/>
      <c r="Q25" s="101"/>
      <c r="R25" s="101"/>
      <c r="S25" s="101"/>
      <c r="T25" s="101"/>
      <c r="U25" s="101"/>
    </row>
    <row r="26" spans="1:21" s="98" customFormat="1" ht="19.5" customHeight="1">
      <c r="A26" s="126" t="s">
        <v>125</v>
      </c>
      <c r="B26" s="114">
        <v>0.30199999999999999</v>
      </c>
      <c r="C26" s="115" t="s">
        <v>117</v>
      </c>
      <c r="D26" s="116">
        <v>48</v>
      </c>
      <c r="E26" s="117"/>
      <c r="F26" s="101"/>
      <c r="G26" s="115">
        <v>7230</v>
      </c>
      <c r="H26" s="101"/>
      <c r="I26" s="101"/>
      <c r="J26" s="101"/>
      <c r="K26" s="101"/>
      <c r="L26" s="101"/>
      <c r="M26" s="101"/>
      <c r="N26" s="101"/>
      <c r="O26" s="101"/>
      <c r="P26" s="101"/>
      <c r="Q26" s="101"/>
      <c r="R26" s="101"/>
      <c r="S26" s="101"/>
      <c r="T26" s="101"/>
      <c r="U26" s="101"/>
    </row>
    <row r="27" spans="1:21" s="98" customFormat="1" ht="19.5" customHeight="1">
      <c r="A27" s="133" t="s">
        <v>127</v>
      </c>
      <c r="B27" s="134" t="s">
        <v>119</v>
      </c>
      <c r="C27" s="135"/>
      <c r="D27" s="136"/>
      <c r="E27" s="137"/>
      <c r="F27" s="101"/>
      <c r="G27" s="115">
        <v>7300</v>
      </c>
      <c r="H27" s="101"/>
      <c r="I27" s="101"/>
      <c r="J27" s="101"/>
      <c r="K27" s="101"/>
      <c r="L27" s="101"/>
      <c r="M27" s="101"/>
      <c r="N27" s="101"/>
      <c r="O27" s="101"/>
      <c r="P27" s="101"/>
      <c r="Q27" s="101"/>
      <c r="R27" s="101"/>
      <c r="S27" s="101"/>
      <c r="T27" s="101"/>
      <c r="U27" s="101"/>
    </row>
    <row r="28" spans="1:21" s="98" customFormat="1" ht="19.5" customHeight="1">
      <c r="A28" s="139" t="s">
        <v>154</v>
      </c>
      <c r="B28" s="109"/>
      <c r="C28" s="110"/>
      <c r="D28" s="111"/>
      <c r="E28" s="112"/>
      <c r="F28" s="101"/>
      <c r="G28" s="110">
        <v>8000</v>
      </c>
      <c r="H28" s="101"/>
      <c r="I28" s="101"/>
      <c r="J28" s="101"/>
      <c r="K28" s="101"/>
      <c r="L28" s="101"/>
      <c r="M28" s="101"/>
      <c r="N28" s="101"/>
      <c r="O28" s="101"/>
      <c r="P28" s="101"/>
      <c r="Q28" s="101"/>
      <c r="R28" s="101"/>
      <c r="S28" s="101"/>
      <c r="T28" s="101"/>
      <c r="U28" s="101"/>
    </row>
    <row r="29" spans="1:21" s="98" customFormat="1" ht="19.5" customHeight="1">
      <c r="A29" s="126" t="s">
        <v>128</v>
      </c>
      <c r="B29" s="114">
        <v>0.42099999999999999</v>
      </c>
      <c r="C29" s="115" t="s">
        <v>117</v>
      </c>
      <c r="D29" s="116">
        <v>18</v>
      </c>
      <c r="E29" s="117"/>
      <c r="F29" s="101"/>
      <c r="G29" s="115">
        <v>8110</v>
      </c>
      <c r="H29" s="101"/>
      <c r="I29" s="101"/>
      <c r="J29" s="101"/>
      <c r="K29" s="101"/>
      <c r="L29" s="101"/>
      <c r="M29" s="101"/>
      <c r="N29" s="101"/>
      <c r="O29" s="101"/>
      <c r="P29" s="101"/>
      <c r="Q29" s="101"/>
      <c r="R29" s="101"/>
      <c r="S29" s="101"/>
      <c r="T29" s="101"/>
      <c r="U29" s="101"/>
    </row>
    <row r="30" spans="1:21" s="98" customFormat="1" ht="19.5" customHeight="1">
      <c r="A30" s="126" t="s">
        <v>129</v>
      </c>
      <c r="B30" s="114">
        <v>0.45900000000000002</v>
      </c>
      <c r="C30" s="115" t="s">
        <v>117</v>
      </c>
      <c r="D30" s="116">
        <v>18</v>
      </c>
      <c r="E30" s="117"/>
      <c r="F30" s="101"/>
      <c r="G30" s="115">
        <v>8120</v>
      </c>
      <c r="H30" s="101"/>
      <c r="I30" s="101"/>
      <c r="J30" s="101"/>
      <c r="K30" s="101"/>
      <c r="L30" s="101"/>
      <c r="M30" s="101"/>
      <c r="N30" s="101"/>
      <c r="O30" s="101"/>
      <c r="P30" s="101"/>
      <c r="Q30" s="101"/>
      <c r="R30" s="101"/>
      <c r="S30" s="101"/>
      <c r="T30" s="101"/>
      <c r="U30" s="101"/>
    </row>
    <row r="31" spans="1:21" s="98" customFormat="1" ht="19.5" customHeight="1">
      <c r="A31" s="121" t="s">
        <v>130</v>
      </c>
      <c r="B31" s="114"/>
      <c r="C31" s="115"/>
      <c r="D31" s="116"/>
      <c r="E31" s="117"/>
      <c r="F31" s="101"/>
      <c r="G31" s="115">
        <v>8210</v>
      </c>
      <c r="H31" s="101"/>
      <c r="I31" s="101"/>
      <c r="J31" s="101"/>
      <c r="K31" s="101"/>
      <c r="L31" s="101"/>
      <c r="M31" s="101"/>
      <c r="N31" s="101"/>
      <c r="O31" s="101"/>
      <c r="P31" s="101"/>
      <c r="Q31" s="101"/>
      <c r="R31" s="101"/>
      <c r="S31" s="101"/>
      <c r="T31" s="101"/>
      <c r="U31" s="101"/>
    </row>
    <row r="32" spans="1:21" s="98" customFormat="1" ht="19.5" customHeight="1">
      <c r="A32" s="113" t="s">
        <v>131</v>
      </c>
      <c r="B32" s="114">
        <v>0.311</v>
      </c>
      <c r="C32" s="115" t="s">
        <v>117</v>
      </c>
      <c r="D32" s="116">
        <v>30</v>
      </c>
      <c r="E32" s="117"/>
      <c r="F32" s="101"/>
      <c r="G32" s="122"/>
      <c r="H32" s="101"/>
      <c r="I32" s="101"/>
      <c r="J32" s="101"/>
      <c r="K32" s="101"/>
      <c r="L32" s="101"/>
      <c r="M32" s="101"/>
      <c r="N32" s="101"/>
      <c r="O32" s="101"/>
      <c r="P32" s="101"/>
      <c r="Q32" s="101"/>
      <c r="R32" s="101"/>
      <c r="S32" s="101"/>
      <c r="T32" s="101"/>
      <c r="U32" s="101"/>
    </row>
    <row r="33" spans="1:21" s="98" customFormat="1" ht="19.5" customHeight="1">
      <c r="A33" s="113" t="s">
        <v>132</v>
      </c>
      <c r="B33" s="114">
        <v>0.379</v>
      </c>
      <c r="C33" s="115" t="s">
        <v>117</v>
      </c>
      <c r="D33" s="116">
        <v>36</v>
      </c>
      <c r="E33" s="117"/>
      <c r="F33" s="101"/>
      <c r="G33" s="122"/>
      <c r="H33" s="101"/>
      <c r="I33" s="101"/>
      <c r="J33" s="101"/>
      <c r="K33" s="101"/>
      <c r="L33" s="101"/>
      <c r="M33" s="101"/>
      <c r="N33" s="101"/>
      <c r="O33" s="101"/>
      <c r="P33" s="101"/>
      <c r="Q33" s="101"/>
      <c r="R33" s="101"/>
      <c r="S33" s="101"/>
      <c r="T33" s="101"/>
      <c r="U33" s="101"/>
    </row>
    <row r="34" spans="1:21" s="98" customFormat="1" ht="19.5" customHeight="1">
      <c r="A34" s="113" t="s">
        <v>133</v>
      </c>
      <c r="B34" s="114"/>
      <c r="C34" s="122"/>
      <c r="D34" s="123"/>
      <c r="E34" s="124"/>
      <c r="F34" s="101"/>
      <c r="G34" s="122"/>
      <c r="H34" s="101"/>
      <c r="I34" s="101"/>
      <c r="J34" s="101"/>
      <c r="K34" s="101"/>
      <c r="L34" s="101"/>
      <c r="M34" s="101"/>
      <c r="N34" s="101"/>
      <c r="O34" s="101"/>
      <c r="P34" s="101"/>
      <c r="Q34" s="101"/>
      <c r="R34" s="101"/>
      <c r="S34" s="101"/>
      <c r="T34" s="101"/>
      <c r="U34" s="101"/>
    </row>
    <row r="35" spans="1:21" s="98" customFormat="1" ht="19.5" customHeight="1">
      <c r="A35" s="113" t="s">
        <v>134</v>
      </c>
      <c r="B35" s="114"/>
      <c r="C35" s="115"/>
      <c r="D35" s="116"/>
      <c r="E35" s="117"/>
      <c r="F35" s="101"/>
      <c r="G35" s="115"/>
      <c r="H35" s="101"/>
      <c r="I35" s="101"/>
      <c r="J35" s="101"/>
      <c r="K35" s="101"/>
      <c r="L35" s="101"/>
      <c r="M35" s="101"/>
      <c r="N35" s="101"/>
      <c r="O35" s="101"/>
      <c r="P35" s="101"/>
      <c r="Q35" s="101"/>
      <c r="R35" s="101"/>
      <c r="S35" s="101"/>
      <c r="T35" s="101"/>
      <c r="U35" s="101"/>
    </row>
    <row r="36" spans="1:21" s="98" customFormat="1" ht="19.5" customHeight="1">
      <c r="A36" s="140" t="s">
        <v>135</v>
      </c>
      <c r="B36" s="114"/>
      <c r="C36" s="115"/>
      <c r="D36" s="116"/>
      <c r="E36" s="117"/>
      <c r="F36" s="101"/>
      <c r="G36" s="115">
        <v>8220</v>
      </c>
      <c r="H36" s="101"/>
      <c r="I36" s="101"/>
      <c r="J36" s="101"/>
      <c r="K36" s="101"/>
      <c r="L36" s="101"/>
      <c r="M36" s="101"/>
      <c r="N36" s="101"/>
      <c r="O36" s="101"/>
      <c r="P36" s="101"/>
      <c r="Q36" s="101"/>
      <c r="R36" s="101"/>
      <c r="S36" s="101"/>
      <c r="T36" s="101"/>
      <c r="U36" s="101"/>
    </row>
    <row r="37" spans="1:21" s="98" customFormat="1" ht="19.5" customHeight="1">
      <c r="A37" s="113" t="s">
        <v>136</v>
      </c>
      <c r="B37" s="114">
        <v>0.372</v>
      </c>
      <c r="C37" s="115" t="s">
        <v>117</v>
      </c>
      <c r="D37" s="116">
        <v>30</v>
      </c>
      <c r="E37" s="117"/>
      <c r="F37" s="101"/>
      <c r="G37" s="115"/>
      <c r="H37" s="101"/>
      <c r="I37" s="101"/>
      <c r="J37" s="101"/>
      <c r="K37" s="101"/>
      <c r="L37" s="101"/>
      <c r="M37" s="101"/>
      <c r="N37" s="101"/>
      <c r="O37" s="101"/>
      <c r="P37" s="101"/>
      <c r="Q37" s="101"/>
      <c r="R37" s="101"/>
      <c r="S37" s="101"/>
      <c r="T37" s="101"/>
      <c r="U37" s="101"/>
    </row>
    <row r="38" spans="1:21" s="98" customFormat="1" ht="19.5" customHeight="1">
      <c r="A38" s="113" t="s">
        <v>137</v>
      </c>
      <c r="B38" s="114">
        <v>0.45500000000000002</v>
      </c>
      <c r="C38" s="115" t="s">
        <v>117</v>
      </c>
      <c r="D38" s="116">
        <v>36</v>
      </c>
      <c r="E38" s="117"/>
      <c r="F38" s="101"/>
      <c r="G38" s="115"/>
      <c r="H38" s="101"/>
      <c r="I38" s="101"/>
      <c r="J38" s="101"/>
      <c r="K38" s="101"/>
      <c r="L38" s="101"/>
      <c r="M38" s="101"/>
      <c r="N38" s="101"/>
      <c r="O38" s="101"/>
      <c r="P38" s="101"/>
      <c r="Q38" s="101"/>
      <c r="R38" s="101"/>
      <c r="S38" s="101"/>
      <c r="T38" s="101"/>
      <c r="U38" s="101"/>
    </row>
    <row r="39" spans="1:21" s="98" customFormat="1" ht="19.5" customHeight="1">
      <c r="A39" s="113" t="s">
        <v>133</v>
      </c>
      <c r="B39" s="114"/>
      <c r="C39" s="122"/>
      <c r="D39" s="116"/>
      <c r="E39" s="117"/>
      <c r="F39" s="101"/>
      <c r="G39" s="115"/>
      <c r="H39" s="101"/>
      <c r="I39" s="101"/>
      <c r="J39" s="101"/>
      <c r="K39" s="101"/>
      <c r="L39" s="101"/>
      <c r="M39" s="101"/>
      <c r="N39" s="101"/>
      <c r="O39" s="101"/>
      <c r="P39" s="101"/>
      <c r="Q39" s="101"/>
      <c r="R39" s="101"/>
      <c r="S39" s="101"/>
      <c r="T39" s="101"/>
      <c r="U39" s="101"/>
    </row>
    <row r="40" spans="1:21" s="98" customFormat="1" ht="19.5" customHeight="1">
      <c r="A40" s="113" t="s">
        <v>134</v>
      </c>
      <c r="B40" s="114"/>
      <c r="C40" s="122"/>
      <c r="D40" s="116"/>
      <c r="E40" s="117"/>
      <c r="F40" s="101"/>
      <c r="G40" s="115"/>
      <c r="H40" s="101"/>
      <c r="I40" s="101"/>
      <c r="J40" s="101"/>
      <c r="K40" s="101"/>
      <c r="L40" s="101"/>
      <c r="M40" s="101"/>
      <c r="N40" s="101"/>
      <c r="O40" s="101"/>
      <c r="P40" s="101"/>
      <c r="Q40" s="101"/>
      <c r="R40" s="101"/>
      <c r="S40" s="101"/>
      <c r="T40" s="101"/>
      <c r="U40" s="101"/>
    </row>
    <row r="41" spans="1:21" s="98" customFormat="1" ht="19.5" customHeight="1">
      <c r="A41" s="113" t="s">
        <v>138</v>
      </c>
      <c r="B41" s="114" t="s">
        <v>119</v>
      </c>
      <c r="C41" s="115"/>
      <c r="D41" s="116"/>
      <c r="E41" s="117"/>
      <c r="F41" s="101"/>
      <c r="G41" s="115">
        <v>8230</v>
      </c>
      <c r="H41" s="101"/>
      <c r="I41" s="101"/>
      <c r="J41" s="101"/>
      <c r="K41" s="101"/>
      <c r="L41" s="101"/>
      <c r="M41" s="101"/>
      <c r="N41" s="101"/>
      <c r="O41" s="101"/>
      <c r="P41" s="101"/>
      <c r="Q41" s="101"/>
      <c r="R41" s="101"/>
      <c r="S41" s="101"/>
      <c r="T41" s="101"/>
      <c r="U41" s="101"/>
    </row>
    <row r="42" spans="1:21" s="98" customFormat="1" ht="19.5" customHeight="1">
      <c r="A42" s="141" t="s">
        <v>139</v>
      </c>
      <c r="B42" s="134">
        <v>0.26100000000000001</v>
      </c>
      <c r="C42" s="135" t="s">
        <v>117</v>
      </c>
      <c r="D42" s="136">
        <v>24</v>
      </c>
      <c r="E42" s="137"/>
      <c r="F42" s="101"/>
      <c r="G42" s="115">
        <v>8260</v>
      </c>
      <c r="H42" s="101"/>
      <c r="I42" s="101"/>
      <c r="J42" s="101"/>
      <c r="K42" s="101"/>
      <c r="L42" s="101"/>
      <c r="M42" s="101"/>
      <c r="N42" s="101"/>
      <c r="O42" s="101"/>
      <c r="P42" s="101"/>
      <c r="Q42" s="101"/>
      <c r="R42" s="101"/>
      <c r="S42" s="101"/>
      <c r="T42" s="101"/>
      <c r="U42" s="101"/>
    </row>
    <row r="43" spans="1:21" s="98" customFormat="1" ht="19.5" customHeight="1">
      <c r="A43" s="108" t="s">
        <v>156</v>
      </c>
      <c r="B43" s="142"/>
      <c r="C43" s="143"/>
      <c r="D43" s="144"/>
      <c r="E43" s="145"/>
      <c r="F43" s="101"/>
      <c r="G43" s="110">
        <v>9000</v>
      </c>
      <c r="H43" s="101"/>
      <c r="I43" s="101"/>
      <c r="J43" s="101"/>
      <c r="K43" s="101"/>
      <c r="L43" s="101"/>
      <c r="M43" s="101"/>
      <c r="N43" s="101"/>
      <c r="O43" s="101"/>
      <c r="P43" s="101"/>
      <c r="Q43" s="101"/>
      <c r="R43" s="101"/>
      <c r="S43" s="101"/>
      <c r="T43" s="101"/>
      <c r="U43" s="101"/>
    </row>
    <row r="44" spans="1:21" s="98" customFormat="1" ht="19.5" customHeight="1">
      <c r="A44" s="113" t="s">
        <v>140</v>
      </c>
      <c r="B44" s="114">
        <v>0.30099999999999999</v>
      </c>
      <c r="C44" s="115" t="s">
        <v>117</v>
      </c>
      <c r="D44" s="116">
        <v>18</v>
      </c>
      <c r="E44" s="117"/>
      <c r="F44" s="101"/>
      <c r="G44" s="115">
        <v>9110</v>
      </c>
      <c r="H44" s="101"/>
      <c r="I44" s="101"/>
      <c r="J44" s="101"/>
      <c r="K44" s="101"/>
      <c r="L44" s="101"/>
      <c r="M44" s="101"/>
      <c r="N44" s="101"/>
      <c r="O44" s="101"/>
      <c r="P44" s="101"/>
      <c r="Q44" s="101"/>
      <c r="R44" s="101"/>
      <c r="S44" s="101"/>
      <c r="T44" s="101"/>
      <c r="U44" s="101"/>
    </row>
    <row r="45" spans="1:21" s="98" customFormat="1" ht="19.5" customHeight="1">
      <c r="A45" s="113" t="s">
        <v>141</v>
      </c>
      <c r="B45" s="114">
        <v>0.33300000000000002</v>
      </c>
      <c r="C45" s="115" t="s">
        <v>117</v>
      </c>
      <c r="D45" s="116">
        <v>24</v>
      </c>
      <c r="E45" s="117"/>
      <c r="F45" s="101"/>
      <c r="G45" s="115"/>
      <c r="H45" s="101"/>
      <c r="I45" s="101"/>
      <c r="J45" s="101"/>
      <c r="K45" s="101"/>
      <c r="L45" s="101"/>
      <c r="M45" s="101"/>
      <c r="N45" s="101"/>
      <c r="O45" s="101"/>
      <c r="P45" s="101"/>
      <c r="Q45" s="101"/>
      <c r="R45" s="101"/>
      <c r="S45" s="101"/>
      <c r="T45" s="101"/>
      <c r="U45" s="101"/>
    </row>
    <row r="46" spans="1:21" s="98" customFormat="1" ht="19.5" customHeight="1">
      <c r="A46" s="140" t="s">
        <v>142</v>
      </c>
      <c r="B46" s="114"/>
      <c r="C46" s="115"/>
      <c r="D46" s="116"/>
      <c r="E46" s="117"/>
      <c r="F46" s="101"/>
      <c r="G46" s="115">
        <v>9120</v>
      </c>
      <c r="H46" s="101"/>
      <c r="I46" s="101"/>
      <c r="J46" s="101"/>
      <c r="K46" s="101"/>
      <c r="L46" s="101"/>
      <c r="M46" s="101"/>
      <c r="N46" s="101"/>
      <c r="O46" s="101"/>
      <c r="P46" s="101"/>
      <c r="Q46" s="101"/>
      <c r="R46" s="101"/>
      <c r="S46" s="101"/>
      <c r="T46" s="101"/>
      <c r="U46" s="101"/>
    </row>
    <row r="47" spans="1:21" s="98" customFormat="1" ht="19.5" customHeight="1">
      <c r="A47" s="113" t="s">
        <v>143</v>
      </c>
      <c r="B47" s="114">
        <v>0.27900000000000003</v>
      </c>
      <c r="C47" s="115" t="s">
        <v>117</v>
      </c>
      <c r="D47" s="116">
        <v>18</v>
      </c>
      <c r="E47" s="117"/>
      <c r="F47" s="101"/>
      <c r="G47" s="115"/>
      <c r="H47" s="101"/>
      <c r="I47" s="101"/>
      <c r="J47" s="101"/>
      <c r="K47" s="101"/>
      <c r="L47" s="101"/>
      <c r="M47" s="101"/>
      <c r="N47" s="101"/>
      <c r="O47" s="101"/>
      <c r="P47" s="101"/>
      <c r="Q47" s="101"/>
      <c r="R47" s="101"/>
      <c r="S47" s="101"/>
      <c r="T47" s="101"/>
      <c r="U47" s="101"/>
    </row>
    <row r="48" spans="1:21" s="98" customFormat="1" ht="19.5" customHeight="1">
      <c r="A48" s="113" t="s">
        <v>144</v>
      </c>
      <c r="B48" s="114">
        <v>0.307</v>
      </c>
      <c r="C48" s="115" t="s">
        <v>117</v>
      </c>
      <c r="D48" s="116">
        <v>24</v>
      </c>
      <c r="E48" s="117"/>
      <c r="F48" s="101"/>
      <c r="G48" s="115"/>
      <c r="H48" s="101"/>
      <c r="I48" s="101"/>
      <c r="J48" s="101"/>
      <c r="K48" s="101"/>
      <c r="L48" s="101"/>
      <c r="M48" s="101"/>
      <c r="N48" s="101"/>
      <c r="O48" s="101"/>
      <c r="P48" s="101"/>
      <c r="Q48" s="101"/>
      <c r="R48" s="101"/>
      <c r="S48" s="101"/>
      <c r="T48" s="101"/>
      <c r="U48" s="101"/>
    </row>
    <row r="49" spans="1:22" s="98" customFormat="1" ht="19.5" customHeight="1">
      <c r="A49" s="113" t="s">
        <v>145</v>
      </c>
      <c r="B49" s="114">
        <v>0.24299999999999999</v>
      </c>
      <c r="C49" s="115" t="s">
        <v>117</v>
      </c>
      <c r="D49" s="116">
        <v>24</v>
      </c>
      <c r="E49" s="117"/>
      <c r="F49" s="101"/>
      <c r="G49" s="115">
        <v>9200</v>
      </c>
      <c r="H49" s="101"/>
      <c r="I49" s="101"/>
      <c r="J49" s="101"/>
      <c r="K49" s="101"/>
      <c r="L49" s="101"/>
      <c r="M49" s="101"/>
      <c r="N49" s="101"/>
      <c r="O49" s="101"/>
      <c r="P49" s="101"/>
      <c r="Q49" s="101"/>
      <c r="R49" s="101"/>
      <c r="S49" s="101"/>
      <c r="T49" s="101"/>
      <c r="U49" s="101"/>
    </row>
    <row r="50" spans="1:22" s="98" customFormat="1" ht="19.5" customHeight="1">
      <c r="A50" s="113" t="s">
        <v>146</v>
      </c>
      <c r="B50" s="114">
        <v>0.215</v>
      </c>
      <c r="C50" s="115" t="s">
        <v>117</v>
      </c>
      <c r="D50" s="116">
        <v>24</v>
      </c>
      <c r="E50" s="117"/>
      <c r="F50" s="101"/>
      <c r="G50" s="115">
        <v>9300</v>
      </c>
      <c r="H50" s="101"/>
      <c r="I50" s="101"/>
      <c r="J50" s="101"/>
      <c r="K50" s="101"/>
      <c r="L50" s="101"/>
      <c r="M50" s="101"/>
      <c r="N50" s="101"/>
      <c r="O50" s="101"/>
      <c r="P50" s="101"/>
      <c r="Q50" s="101"/>
      <c r="R50" s="101"/>
      <c r="S50" s="101"/>
      <c r="T50" s="101"/>
      <c r="U50" s="101"/>
    </row>
    <row r="51" spans="1:22" s="98" customFormat="1" ht="19.5" customHeight="1" thickBot="1">
      <c r="A51" s="146" t="s">
        <v>147</v>
      </c>
      <c r="B51" s="147">
        <v>0.191</v>
      </c>
      <c r="C51" s="148" t="s">
        <v>117</v>
      </c>
      <c r="D51" s="149">
        <v>24</v>
      </c>
      <c r="E51" s="150"/>
      <c r="F51" s="101"/>
      <c r="G51" s="135">
        <v>9500</v>
      </c>
      <c r="H51" s="101"/>
      <c r="I51" s="101"/>
      <c r="J51" s="101"/>
      <c r="K51" s="101"/>
      <c r="L51" s="101"/>
      <c r="M51" s="101"/>
      <c r="N51" s="101"/>
      <c r="O51" s="101"/>
      <c r="P51" s="101"/>
      <c r="Q51" s="101"/>
      <c r="R51" s="101"/>
      <c r="S51" s="101"/>
      <c r="T51" s="101"/>
      <c r="U51" s="101"/>
    </row>
    <row r="52" spans="1:22" s="98" customFormat="1" ht="13.5">
      <c r="A52" s="423" t="s">
        <v>85</v>
      </c>
      <c r="B52" s="423"/>
      <c r="C52" s="423"/>
      <c r="D52" s="423"/>
      <c r="E52" s="423"/>
      <c r="F52" s="101"/>
      <c r="G52" s="101"/>
      <c r="H52" s="101"/>
      <c r="I52" s="101"/>
      <c r="J52" s="101"/>
      <c r="K52" s="101"/>
      <c r="L52" s="101"/>
      <c r="M52" s="101"/>
      <c r="N52" s="101"/>
      <c r="O52" s="101"/>
      <c r="P52" s="101"/>
      <c r="Q52" s="101"/>
      <c r="R52" s="101"/>
      <c r="S52" s="101"/>
      <c r="T52" s="101"/>
      <c r="U52" s="101"/>
      <c r="V52" s="101"/>
    </row>
    <row r="53" spans="1:22" s="98" customFormat="1" ht="13.5">
      <c r="A53" s="151" t="s">
        <v>75</v>
      </c>
      <c r="B53" s="151"/>
      <c r="C53" s="151"/>
      <c r="D53" s="101"/>
      <c r="E53" s="101"/>
      <c r="F53" s="101"/>
      <c r="G53" s="101"/>
      <c r="H53" s="101"/>
      <c r="I53" s="101"/>
      <c r="J53" s="101"/>
      <c r="K53" s="101"/>
      <c r="L53" s="101"/>
      <c r="M53" s="101"/>
      <c r="N53" s="101"/>
      <c r="O53" s="101"/>
      <c r="P53" s="101"/>
      <c r="Q53" s="101"/>
      <c r="R53" s="101"/>
      <c r="S53" s="101"/>
      <c r="T53" s="101"/>
      <c r="U53" s="101"/>
      <c r="V53" s="101"/>
    </row>
    <row r="54" spans="1:22" s="98" customFormat="1" ht="13.5">
      <c r="A54" s="151" t="s">
        <v>86</v>
      </c>
      <c r="B54" s="151"/>
      <c r="C54" s="151"/>
      <c r="D54" s="101"/>
      <c r="E54" s="101"/>
      <c r="F54" s="101"/>
      <c r="G54" s="101"/>
      <c r="H54" s="101"/>
      <c r="I54" s="101"/>
      <c r="J54" s="101"/>
      <c r="K54" s="101"/>
      <c r="L54" s="101"/>
      <c r="M54" s="101"/>
      <c r="N54" s="101"/>
      <c r="O54" s="101"/>
      <c r="P54" s="101"/>
      <c r="Q54" s="101"/>
      <c r="R54" s="101"/>
      <c r="S54" s="101"/>
      <c r="T54" s="101"/>
      <c r="U54" s="101"/>
      <c r="V54" s="101"/>
    </row>
    <row r="55" spans="1:22" s="98" customFormat="1" ht="13.5">
      <c r="A55" s="151" t="s">
        <v>87</v>
      </c>
      <c r="B55" s="151"/>
      <c r="C55" s="151"/>
      <c r="D55" s="101"/>
      <c r="E55" s="101"/>
      <c r="F55" s="101"/>
      <c r="G55" s="101"/>
      <c r="H55" s="101"/>
      <c r="I55" s="101"/>
      <c r="J55" s="101"/>
      <c r="K55" s="101"/>
      <c r="L55" s="101"/>
      <c r="M55" s="101"/>
      <c r="N55" s="101"/>
      <c r="O55" s="101"/>
      <c r="P55" s="101"/>
      <c r="Q55" s="101"/>
      <c r="R55" s="101"/>
      <c r="S55" s="101"/>
      <c r="T55" s="101"/>
      <c r="U55" s="101"/>
      <c r="V55" s="101"/>
    </row>
    <row r="56" spans="1:22" s="98" customFormat="1" ht="13.5">
      <c r="A56" s="152" t="s">
        <v>76</v>
      </c>
      <c r="B56" s="152"/>
      <c r="C56" s="152"/>
      <c r="D56" s="153"/>
      <c r="E56" s="153"/>
      <c r="F56" s="101"/>
      <c r="G56" s="101"/>
      <c r="H56" s="101"/>
      <c r="I56" s="101"/>
      <c r="J56" s="101"/>
      <c r="K56" s="101"/>
      <c r="L56" s="101"/>
      <c r="M56" s="101"/>
      <c r="N56" s="101"/>
      <c r="O56" s="101"/>
      <c r="P56" s="101"/>
      <c r="Q56" s="101"/>
      <c r="R56" s="101"/>
      <c r="S56" s="101"/>
      <c r="T56" s="101"/>
      <c r="U56" s="101"/>
      <c r="V56" s="101"/>
    </row>
    <row r="57" spans="1:22" s="98" customFormat="1" ht="45.2" customHeight="1">
      <c r="A57" s="423" t="s">
        <v>165</v>
      </c>
      <c r="B57" s="423"/>
      <c r="C57" s="423"/>
      <c r="D57" s="424"/>
      <c r="E57" s="424"/>
      <c r="F57" s="101"/>
      <c r="G57" s="101"/>
      <c r="H57" s="101"/>
      <c r="I57" s="101"/>
      <c r="J57" s="101"/>
      <c r="K57" s="101"/>
      <c r="L57" s="101"/>
      <c r="M57" s="101"/>
      <c r="N57" s="101"/>
      <c r="O57" s="101"/>
      <c r="P57" s="101"/>
      <c r="Q57" s="101"/>
      <c r="R57" s="101"/>
      <c r="S57" s="101"/>
      <c r="T57" s="101"/>
      <c r="U57" s="101"/>
      <c r="V57" s="101"/>
    </row>
    <row r="58" spans="1:22" s="98" customFormat="1" ht="13.5">
      <c r="A58" s="152" t="s">
        <v>49</v>
      </c>
      <c r="B58" s="152"/>
      <c r="C58" s="152"/>
      <c r="D58" s="153"/>
      <c r="E58" s="153"/>
      <c r="F58" s="101"/>
      <c r="G58" s="101"/>
      <c r="H58" s="101"/>
      <c r="I58" s="101"/>
      <c r="J58" s="101"/>
      <c r="K58" s="101"/>
      <c r="L58" s="101"/>
      <c r="M58" s="101"/>
      <c r="N58" s="101"/>
      <c r="O58" s="101"/>
      <c r="P58" s="101"/>
      <c r="Q58" s="101"/>
      <c r="R58" s="101"/>
      <c r="S58" s="101"/>
      <c r="T58" s="101"/>
      <c r="U58" s="101"/>
      <c r="V58" s="101"/>
    </row>
    <row r="59" spans="1:22" s="98" customFormat="1" ht="13.5">
      <c r="A59" s="152" t="s">
        <v>50</v>
      </c>
      <c r="B59" s="152"/>
      <c r="C59" s="152"/>
      <c r="D59" s="153"/>
      <c r="E59" s="153"/>
      <c r="F59" s="101"/>
      <c r="G59" s="101"/>
      <c r="H59" s="101"/>
      <c r="I59" s="101"/>
      <c r="J59" s="101"/>
      <c r="K59" s="101"/>
      <c r="L59" s="101"/>
      <c r="M59" s="101"/>
      <c r="N59" s="101"/>
      <c r="O59" s="101"/>
      <c r="P59" s="101"/>
      <c r="Q59" s="101"/>
      <c r="R59" s="101"/>
      <c r="S59" s="101"/>
      <c r="T59" s="101"/>
      <c r="U59" s="101"/>
      <c r="V59" s="101"/>
    </row>
    <row r="60" spans="1:22" s="98" customFormat="1" ht="13.5">
      <c r="A60" s="423" t="s">
        <v>81</v>
      </c>
      <c r="B60" s="423"/>
      <c r="C60" s="423"/>
      <c r="D60" s="423"/>
      <c r="E60" s="423"/>
      <c r="F60" s="101"/>
      <c r="G60" s="101"/>
      <c r="H60" s="101"/>
      <c r="I60" s="101"/>
      <c r="J60" s="101"/>
      <c r="K60" s="101"/>
      <c r="L60" s="101"/>
      <c r="M60" s="101"/>
      <c r="N60" s="101"/>
      <c r="O60" s="101"/>
      <c r="P60" s="101"/>
      <c r="Q60" s="101"/>
      <c r="R60" s="101"/>
      <c r="S60" s="101"/>
      <c r="T60" s="101"/>
      <c r="U60" s="101"/>
      <c r="V60" s="101"/>
    </row>
    <row r="61" spans="1:22" s="98" customFormat="1" ht="27.75" customHeight="1">
      <c r="A61" s="423" t="s">
        <v>82</v>
      </c>
      <c r="B61" s="423"/>
      <c r="C61" s="423"/>
      <c r="D61" s="423"/>
      <c r="E61" s="423"/>
      <c r="F61" s="101"/>
      <c r="G61" s="101"/>
      <c r="H61" s="101"/>
      <c r="I61" s="101"/>
      <c r="J61" s="101"/>
      <c r="K61" s="101"/>
      <c r="L61" s="101"/>
      <c r="M61" s="101"/>
      <c r="N61" s="101"/>
      <c r="O61" s="101"/>
      <c r="P61" s="101"/>
      <c r="Q61" s="101"/>
      <c r="R61" s="101"/>
      <c r="S61" s="101"/>
      <c r="T61" s="101"/>
      <c r="U61" s="101"/>
      <c r="V61" s="101"/>
    </row>
    <row r="62" spans="1:22" s="98" customFormat="1" ht="13.5">
      <c r="A62" s="152" t="s">
        <v>51</v>
      </c>
      <c r="B62" s="152"/>
      <c r="C62" s="152"/>
      <c r="D62" s="153"/>
      <c r="E62" s="153"/>
      <c r="F62" s="101"/>
      <c r="G62" s="101"/>
      <c r="H62" s="101"/>
      <c r="I62" s="101"/>
      <c r="J62" s="101"/>
      <c r="K62" s="101"/>
      <c r="L62" s="101"/>
      <c r="M62" s="101"/>
      <c r="N62" s="101"/>
      <c r="O62" s="101"/>
      <c r="P62" s="101"/>
      <c r="Q62" s="101"/>
      <c r="R62" s="101"/>
      <c r="S62" s="101"/>
      <c r="T62" s="101"/>
      <c r="U62" s="101"/>
      <c r="V62" s="101"/>
    </row>
    <row r="63" spans="1:22" s="98" customFormat="1" ht="13.5">
      <c r="A63" s="152" t="s">
        <v>52</v>
      </c>
      <c r="B63" s="152"/>
      <c r="C63" s="152"/>
      <c r="D63" s="153"/>
      <c r="E63" s="153"/>
      <c r="F63" s="101"/>
      <c r="G63" s="101"/>
      <c r="H63" s="101"/>
      <c r="I63" s="101"/>
      <c r="J63" s="101"/>
      <c r="K63" s="101"/>
      <c r="L63" s="101"/>
      <c r="M63" s="101"/>
      <c r="N63" s="101"/>
      <c r="O63" s="101"/>
      <c r="P63" s="101"/>
      <c r="Q63" s="101"/>
      <c r="R63" s="101"/>
      <c r="S63" s="101"/>
      <c r="T63" s="101"/>
      <c r="U63" s="101"/>
      <c r="V63" s="101"/>
    </row>
    <row r="64" spans="1:22" s="98" customFormat="1" ht="14.25" thickBot="1">
      <c r="A64" s="423" t="s">
        <v>89</v>
      </c>
      <c r="B64" s="423"/>
      <c r="C64" s="423"/>
      <c r="D64" s="423"/>
      <c r="E64" s="423"/>
      <c r="F64" s="101"/>
      <c r="G64" s="101"/>
      <c r="H64" s="101"/>
      <c r="I64" s="101"/>
      <c r="J64" s="101"/>
      <c r="K64" s="101"/>
      <c r="L64" s="101"/>
      <c r="M64" s="101"/>
      <c r="N64" s="101"/>
      <c r="O64" s="101"/>
      <c r="P64" s="101"/>
      <c r="Q64" s="101"/>
      <c r="R64" s="101"/>
      <c r="S64" s="101"/>
      <c r="T64" s="101"/>
      <c r="U64" s="101"/>
      <c r="V64" s="101"/>
    </row>
    <row r="65" spans="1:22" s="98" customFormat="1" ht="13.5">
      <c r="A65" s="154" t="s">
        <v>168</v>
      </c>
      <c r="B65" s="155"/>
      <c r="C65" s="155"/>
      <c r="D65" s="155"/>
      <c r="E65" s="156"/>
      <c r="F65" s="101"/>
      <c r="G65" s="101"/>
      <c r="H65" s="101"/>
      <c r="I65" s="101"/>
      <c r="J65" s="101"/>
      <c r="K65" s="101"/>
      <c r="L65" s="101"/>
      <c r="M65" s="101"/>
      <c r="N65" s="101"/>
      <c r="O65" s="101"/>
      <c r="P65" s="101"/>
      <c r="Q65" s="101"/>
      <c r="R65" s="101"/>
      <c r="S65" s="101"/>
      <c r="T65" s="101"/>
      <c r="U65" s="101"/>
      <c r="V65" s="101"/>
    </row>
    <row r="66" spans="1:22" s="98" customFormat="1" ht="13.5">
      <c r="A66" s="157" t="s">
        <v>88</v>
      </c>
      <c r="B66" s="158"/>
      <c r="C66" s="158"/>
      <c r="D66" s="158"/>
      <c r="E66" s="159"/>
      <c r="F66" s="101"/>
      <c r="G66" s="101"/>
      <c r="H66" s="101"/>
      <c r="I66" s="101"/>
      <c r="J66" s="101"/>
      <c r="K66" s="101"/>
      <c r="L66" s="101"/>
      <c r="M66" s="101"/>
      <c r="N66" s="101"/>
      <c r="O66" s="101"/>
      <c r="P66" s="101"/>
      <c r="Q66" s="101"/>
      <c r="R66" s="101"/>
      <c r="S66" s="101"/>
      <c r="T66" s="101"/>
      <c r="U66" s="101"/>
      <c r="V66" s="101"/>
    </row>
    <row r="67" spans="1:22" s="98" customFormat="1" ht="14.25" thickBot="1">
      <c r="A67" s="160" t="s">
        <v>83</v>
      </c>
      <c r="B67" s="161"/>
      <c r="C67" s="161"/>
      <c r="D67" s="161"/>
      <c r="E67" s="162"/>
      <c r="F67" s="101"/>
      <c r="G67" s="101"/>
      <c r="H67" s="101"/>
      <c r="I67" s="101"/>
      <c r="J67" s="101"/>
      <c r="K67" s="101"/>
      <c r="L67" s="101"/>
      <c r="M67" s="101"/>
      <c r="N67" s="101"/>
      <c r="O67" s="101"/>
      <c r="P67" s="101"/>
      <c r="Q67" s="101"/>
      <c r="R67" s="101"/>
      <c r="S67" s="101"/>
      <c r="T67" s="101"/>
      <c r="U67" s="101"/>
      <c r="V67" s="101"/>
    </row>
    <row r="68" spans="1:22" s="98" customFormat="1" ht="14.25" thickBot="1">
      <c r="A68" s="163"/>
      <c r="B68" s="163"/>
      <c r="C68" s="163"/>
      <c r="D68" s="163"/>
      <c r="E68" s="163"/>
      <c r="F68" s="101"/>
      <c r="G68" s="101"/>
      <c r="H68" s="101"/>
      <c r="I68" s="101"/>
      <c r="J68" s="101"/>
      <c r="K68" s="101"/>
      <c r="L68" s="101"/>
      <c r="M68" s="101"/>
      <c r="N68" s="101"/>
      <c r="O68" s="101"/>
      <c r="P68" s="101"/>
      <c r="Q68" s="101"/>
      <c r="R68" s="101"/>
      <c r="S68" s="101"/>
      <c r="T68" s="101"/>
      <c r="U68" s="101"/>
      <c r="V68" s="101"/>
    </row>
    <row r="69" spans="1:22" s="98" customFormat="1" ht="13.5">
      <c r="A69" s="164" t="s">
        <v>167</v>
      </c>
      <c r="B69" s="165"/>
      <c r="C69" s="165"/>
      <c r="D69" s="165"/>
      <c r="E69" s="165"/>
      <c r="F69" s="101"/>
      <c r="G69" s="101"/>
      <c r="H69" s="101"/>
      <c r="I69" s="101"/>
      <c r="J69" s="101"/>
      <c r="K69" s="101"/>
      <c r="L69" s="101"/>
      <c r="M69" s="101"/>
      <c r="N69" s="101"/>
      <c r="O69" s="101"/>
      <c r="P69" s="101"/>
      <c r="Q69" s="101"/>
      <c r="R69" s="101"/>
      <c r="S69" s="101"/>
      <c r="T69" s="101"/>
      <c r="U69" s="101"/>
      <c r="V69" s="101"/>
    </row>
    <row r="70" spans="1:22" s="98" customFormat="1" ht="32.25" customHeight="1">
      <c r="A70" s="425" t="s">
        <v>77</v>
      </c>
      <c r="B70" s="426"/>
      <c r="C70" s="426"/>
      <c r="D70" s="426"/>
      <c r="E70" s="426"/>
      <c r="F70" s="101"/>
      <c r="G70" s="101"/>
      <c r="H70" s="101"/>
      <c r="I70" s="101"/>
      <c r="J70" s="101"/>
      <c r="K70" s="101"/>
      <c r="L70" s="101"/>
      <c r="M70" s="101"/>
      <c r="N70" s="101"/>
      <c r="O70" s="101"/>
      <c r="P70" s="101"/>
      <c r="Q70" s="101"/>
      <c r="R70" s="101"/>
      <c r="S70" s="101"/>
      <c r="T70" s="101"/>
      <c r="U70" s="101"/>
      <c r="V70" s="101"/>
    </row>
    <row r="71" spans="1:22" s="98" customFormat="1" ht="45.2" customHeight="1">
      <c r="A71" s="421" t="s">
        <v>78</v>
      </c>
      <c r="B71" s="422"/>
      <c r="C71" s="422"/>
      <c r="D71" s="422"/>
      <c r="E71" s="422"/>
      <c r="F71" s="101"/>
      <c r="G71" s="101"/>
      <c r="H71" s="101"/>
      <c r="I71" s="101"/>
      <c r="J71" s="101"/>
      <c r="K71" s="101"/>
      <c r="L71" s="101"/>
      <c r="M71" s="101"/>
      <c r="N71" s="101"/>
      <c r="O71" s="101"/>
      <c r="P71" s="101"/>
      <c r="Q71" s="101"/>
      <c r="R71" s="101"/>
      <c r="S71" s="101"/>
      <c r="T71" s="101"/>
      <c r="U71" s="101"/>
      <c r="V71" s="101"/>
    </row>
    <row r="72" spans="1:22" s="98" customFormat="1" ht="13.5">
      <c r="A72" s="166" t="s">
        <v>53</v>
      </c>
      <c r="B72" s="167"/>
      <c r="C72" s="167"/>
      <c r="D72" s="168"/>
      <c r="E72" s="168"/>
      <c r="F72" s="101"/>
      <c r="G72" s="101"/>
      <c r="H72" s="101"/>
      <c r="I72" s="101"/>
      <c r="J72" s="101"/>
      <c r="K72" s="101"/>
      <c r="L72" s="101"/>
      <c r="M72" s="101"/>
      <c r="N72" s="101"/>
      <c r="O72" s="101"/>
      <c r="P72" s="101"/>
      <c r="Q72" s="101"/>
      <c r="R72" s="101"/>
      <c r="S72" s="101"/>
      <c r="T72" s="101"/>
      <c r="U72" s="101"/>
      <c r="V72" s="101"/>
    </row>
    <row r="73" spans="1:22" s="98" customFormat="1" ht="13.5">
      <c r="A73" s="166" t="s">
        <v>54</v>
      </c>
      <c r="B73" s="167"/>
      <c r="C73" s="167"/>
      <c r="D73" s="168"/>
      <c r="E73" s="168"/>
      <c r="F73" s="101"/>
      <c r="G73" s="101"/>
      <c r="H73" s="101"/>
      <c r="I73" s="101"/>
      <c r="J73" s="101"/>
      <c r="K73" s="101"/>
      <c r="L73" s="101"/>
      <c r="M73" s="101"/>
      <c r="N73" s="101"/>
      <c r="O73" s="101"/>
      <c r="P73" s="101"/>
      <c r="Q73" s="101"/>
      <c r="R73" s="101"/>
      <c r="S73" s="101"/>
      <c r="T73" s="101"/>
      <c r="U73" s="101"/>
      <c r="V73" s="101"/>
    </row>
    <row r="74" spans="1:22" s="98" customFormat="1" ht="13.5">
      <c r="A74" s="166" t="s">
        <v>55</v>
      </c>
      <c r="B74" s="167"/>
      <c r="C74" s="167"/>
      <c r="D74" s="168"/>
      <c r="E74" s="168"/>
      <c r="F74" s="101"/>
      <c r="G74" s="101"/>
      <c r="H74" s="101"/>
      <c r="I74" s="101"/>
      <c r="J74" s="101"/>
      <c r="K74" s="101"/>
      <c r="L74" s="101"/>
      <c r="M74" s="101"/>
      <c r="N74" s="101"/>
      <c r="O74" s="101"/>
      <c r="P74" s="101"/>
      <c r="Q74" s="101"/>
      <c r="R74" s="101"/>
      <c r="S74" s="101"/>
      <c r="T74" s="101"/>
      <c r="U74" s="101"/>
      <c r="V74" s="101"/>
    </row>
    <row r="75" spans="1:22" s="98" customFormat="1" ht="13.5">
      <c r="A75" s="166" t="s">
        <v>56</v>
      </c>
      <c r="B75" s="167"/>
      <c r="C75" s="167"/>
      <c r="D75" s="168"/>
      <c r="E75" s="168"/>
      <c r="F75" s="101"/>
      <c r="G75" s="101"/>
      <c r="H75" s="101"/>
      <c r="I75" s="101"/>
      <c r="J75" s="101"/>
      <c r="K75" s="101"/>
      <c r="L75" s="101"/>
      <c r="M75" s="101"/>
      <c r="N75" s="101"/>
      <c r="O75" s="101"/>
      <c r="P75" s="101"/>
      <c r="Q75" s="101"/>
      <c r="R75" s="101"/>
      <c r="S75" s="101"/>
      <c r="T75" s="101"/>
      <c r="U75" s="101"/>
      <c r="V75" s="101"/>
    </row>
    <row r="76" spans="1:22" s="98" customFormat="1" ht="13.5">
      <c r="A76" s="166" t="s">
        <v>57</v>
      </c>
      <c r="B76" s="167"/>
      <c r="C76" s="167"/>
      <c r="D76" s="168"/>
      <c r="E76" s="168"/>
      <c r="F76" s="101"/>
      <c r="G76" s="101"/>
      <c r="H76" s="101"/>
      <c r="I76" s="101"/>
      <c r="J76" s="101"/>
      <c r="K76" s="101"/>
      <c r="L76" s="101"/>
      <c r="M76" s="101"/>
      <c r="N76" s="101"/>
      <c r="O76" s="101"/>
      <c r="P76" s="101"/>
      <c r="Q76" s="101"/>
      <c r="R76" s="101"/>
      <c r="S76" s="101"/>
      <c r="T76" s="101"/>
      <c r="U76" s="101"/>
      <c r="V76" s="101"/>
    </row>
    <row r="77" spans="1:22" s="98" customFormat="1" ht="13.5">
      <c r="A77" s="166" t="s">
        <v>58</v>
      </c>
      <c r="B77" s="167"/>
      <c r="C77" s="167"/>
      <c r="D77" s="168"/>
      <c r="E77" s="168"/>
      <c r="F77" s="101"/>
      <c r="G77" s="101"/>
      <c r="H77" s="101"/>
      <c r="I77" s="101"/>
      <c r="J77" s="101"/>
      <c r="K77" s="101"/>
      <c r="L77" s="101"/>
      <c r="M77" s="101"/>
      <c r="N77" s="101"/>
      <c r="O77" s="101"/>
      <c r="P77" s="101"/>
      <c r="Q77" s="101"/>
      <c r="R77" s="101"/>
      <c r="S77" s="101"/>
      <c r="T77" s="101"/>
      <c r="U77" s="101"/>
      <c r="V77" s="101"/>
    </row>
    <row r="78" spans="1:22" s="98" customFormat="1" ht="13.5">
      <c r="A78" s="166" t="s">
        <v>59</v>
      </c>
      <c r="B78" s="167"/>
      <c r="C78" s="167"/>
      <c r="D78" s="168"/>
      <c r="E78" s="168"/>
      <c r="F78" s="101"/>
      <c r="G78" s="101"/>
      <c r="H78" s="101"/>
      <c r="I78" s="101"/>
      <c r="J78" s="101"/>
      <c r="K78" s="101"/>
      <c r="L78" s="101"/>
      <c r="M78" s="101"/>
      <c r="N78" s="101"/>
      <c r="O78" s="101"/>
      <c r="P78" s="101"/>
      <c r="Q78" s="101"/>
      <c r="R78" s="101"/>
      <c r="S78" s="101"/>
      <c r="T78" s="101"/>
      <c r="U78" s="101"/>
      <c r="V78" s="101"/>
    </row>
    <row r="79" spans="1:22" s="98" customFormat="1" ht="13.5">
      <c r="A79" s="166" t="s">
        <v>60</v>
      </c>
      <c r="B79" s="167"/>
      <c r="C79" s="167"/>
      <c r="D79" s="168"/>
      <c r="E79" s="168"/>
      <c r="F79" s="101"/>
      <c r="G79" s="101"/>
      <c r="H79" s="101"/>
      <c r="I79" s="101"/>
      <c r="J79" s="101"/>
      <c r="K79" s="101"/>
      <c r="L79" s="101"/>
      <c r="M79" s="101"/>
      <c r="N79" s="101"/>
      <c r="O79" s="101"/>
      <c r="P79" s="101"/>
      <c r="Q79" s="101"/>
      <c r="R79" s="101"/>
      <c r="S79" s="101"/>
      <c r="T79" s="101"/>
      <c r="U79" s="101"/>
      <c r="V79" s="101"/>
    </row>
    <row r="80" spans="1:22" s="98" customFormat="1" ht="13.5">
      <c r="A80" s="166" t="s">
        <v>61</v>
      </c>
      <c r="B80" s="167"/>
      <c r="C80" s="167"/>
      <c r="D80" s="168"/>
      <c r="E80" s="168"/>
      <c r="F80" s="101"/>
      <c r="G80" s="101"/>
      <c r="H80" s="101"/>
      <c r="I80" s="101"/>
      <c r="J80" s="101"/>
      <c r="K80" s="101"/>
      <c r="L80" s="101"/>
      <c r="M80" s="101"/>
      <c r="N80" s="101"/>
      <c r="O80" s="101"/>
      <c r="P80" s="101"/>
      <c r="Q80" s="101"/>
      <c r="R80" s="101"/>
      <c r="S80" s="101"/>
      <c r="T80" s="101"/>
      <c r="U80" s="101"/>
      <c r="V80" s="101"/>
    </row>
    <row r="81" spans="1:22" s="98" customFormat="1" ht="13.5">
      <c r="A81" s="166" t="s">
        <v>62</v>
      </c>
      <c r="B81" s="167"/>
      <c r="C81" s="167"/>
      <c r="D81" s="168"/>
      <c r="E81" s="168"/>
      <c r="F81" s="101"/>
      <c r="G81" s="101"/>
      <c r="H81" s="101"/>
      <c r="I81" s="101"/>
      <c r="J81" s="101"/>
      <c r="K81" s="101"/>
      <c r="L81" s="101"/>
      <c r="M81" s="101"/>
      <c r="N81" s="101"/>
      <c r="O81" s="101"/>
      <c r="P81" s="101"/>
      <c r="Q81" s="101"/>
      <c r="R81" s="101"/>
      <c r="S81" s="101"/>
      <c r="T81" s="101"/>
      <c r="U81" s="101"/>
      <c r="V81" s="101"/>
    </row>
    <row r="82" spans="1:22" s="98" customFormat="1" ht="13.5">
      <c r="A82" s="166" t="s">
        <v>63</v>
      </c>
      <c r="B82" s="167"/>
      <c r="C82" s="167"/>
      <c r="D82" s="168"/>
      <c r="E82" s="168"/>
      <c r="F82" s="101"/>
      <c r="G82" s="101"/>
      <c r="H82" s="101"/>
      <c r="I82" s="101"/>
      <c r="J82" s="101"/>
      <c r="K82" s="101"/>
      <c r="L82" s="101"/>
      <c r="M82" s="101"/>
      <c r="N82" s="101"/>
      <c r="O82" s="101"/>
      <c r="P82" s="101"/>
      <c r="Q82" s="101"/>
      <c r="R82" s="101"/>
      <c r="S82" s="101"/>
      <c r="T82" s="101"/>
      <c r="U82" s="101"/>
      <c r="V82" s="101"/>
    </row>
    <row r="83" spans="1:22" s="98" customFormat="1" ht="13.5">
      <c r="A83" s="166" t="s">
        <v>64</v>
      </c>
      <c r="B83" s="167"/>
      <c r="C83" s="167"/>
      <c r="D83" s="168"/>
      <c r="E83" s="168"/>
      <c r="F83" s="101"/>
      <c r="G83" s="101"/>
      <c r="H83" s="101"/>
      <c r="I83" s="101"/>
      <c r="J83" s="101"/>
      <c r="K83" s="101"/>
      <c r="L83" s="101"/>
      <c r="M83" s="101"/>
      <c r="N83" s="101"/>
      <c r="O83" s="101"/>
      <c r="P83" s="101"/>
      <c r="Q83" s="101"/>
      <c r="R83" s="101"/>
      <c r="S83" s="101"/>
      <c r="T83" s="101"/>
      <c r="U83" s="101"/>
      <c r="V83" s="101"/>
    </row>
    <row r="84" spans="1:22" s="98" customFormat="1" ht="13.5">
      <c r="A84" s="166" t="s">
        <v>65</v>
      </c>
      <c r="B84" s="167"/>
      <c r="C84" s="167"/>
      <c r="D84" s="168"/>
      <c r="E84" s="168"/>
      <c r="F84" s="101"/>
      <c r="G84" s="101"/>
      <c r="H84" s="101"/>
      <c r="I84" s="101"/>
      <c r="J84" s="101"/>
      <c r="K84" s="101"/>
      <c r="L84" s="101"/>
      <c r="M84" s="101"/>
      <c r="N84" s="101"/>
      <c r="O84" s="101"/>
      <c r="P84" s="101"/>
      <c r="Q84" s="101"/>
      <c r="R84" s="101"/>
      <c r="S84" s="101"/>
      <c r="T84" s="101"/>
      <c r="U84" s="101"/>
      <c r="V84" s="101"/>
    </row>
    <row r="85" spans="1:22" s="98" customFormat="1" ht="13.5">
      <c r="A85" s="166" t="s">
        <v>66</v>
      </c>
      <c r="B85" s="167"/>
      <c r="C85" s="167"/>
      <c r="D85" s="168"/>
      <c r="E85" s="168"/>
      <c r="F85" s="101"/>
      <c r="G85" s="101"/>
      <c r="H85" s="101"/>
      <c r="I85" s="101"/>
      <c r="J85" s="101"/>
      <c r="K85" s="101"/>
      <c r="L85" s="101"/>
      <c r="M85" s="101"/>
      <c r="N85" s="101"/>
      <c r="O85" s="101"/>
      <c r="P85" s="101"/>
      <c r="Q85" s="101"/>
      <c r="R85" s="101"/>
      <c r="S85" s="101"/>
      <c r="T85" s="101"/>
      <c r="U85" s="101"/>
      <c r="V85" s="101"/>
    </row>
    <row r="86" spans="1:22" s="98" customFormat="1" ht="13.5">
      <c r="A86" s="166" t="s">
        <v>67</v>
      </c>
      <c r="B86" s="167"/>
      <c r="C86" s="167"/>
      <c r="D86" s="168"/>
      <c r="E86" s="168"/>
      <c r="F86" s="101"/>
      <c r="G86" s="101"/>
      <c r="H86" s="101"/>
      <c r="I86" s="101"/>
      <c r="J86" s="101"/>
      <c r="K86" s="101"/>
      <c r="L86" s="101"/>
      <c r="M86" s="101"/>
      <c r="N86" s="101"/>
      <c r="O86" s="101"/>
      <c r="P86" s="101"/>
      <c r="Q86" s="101"/>
      <c r="R86" s="101"/>
      <c r="S86" s="101"/>
      <c r="T86" s="101"/>
      <c r="U86" s="101"/>
      <c r="V86" s="101"/>
    </row>
    <row r="87" spans="1:22" s="98" customFormat="1" ht="13.5">
      <c r="A87" s="166" t="s">
        <v>68</v>
      </c>
      <c r="B87" s="167"/>
      <c r="C87" s="167"/>
      <c r="D87" s="168"/>
      <c r="E87" s="168"/>
      <c r="F87" s="101"/>
      <c r="G87" s="101"/>
      <c r="H87" s="101"/>
      <c r="I87" s="101"/>
      <c r="J87" s="101"/>
      <c r="K87" s="101"/>
      <c r="L87" s="101"/>
      <c r="M87" s="101"/>
      <c r="N87" s="101"/>
      <c r="O87" s="101"/>
      <c r="P87" s="101"/>
      <c r="Q87" s="101"/>
      <c r="R87" s="101"/>
      <c r="S87" s="101"/>
      <c r="T87" s="101"/>
      <c r="U87" s="101"/>
      <c r="V87" s="101"/>
    </row>
    <row r="88" spans="1:22" s="98" customFormat="1" ht="13.5">
      <c r="A88" s="166" t="s">
        <v>69</v>
      </c>
      <c r="B88" s="167"/>
      <c r="C88" s="167"/>
      <c r="D88" s="168"/>
      <c r="E88" s="168"/>
      <c r="F88" s="101"/>
      <c r="G88" s="101"/>
      <c r="H88" s="101"/>
      <c r="I88" s="101"/>
      <c r="J88" s="101"/>
      <c r="K88" s="101"/>
      <c r="L88" s="101"/>
      <c r="M88" s="101"/>
      <c r="N88" s="101"/>
      <c r="O88" s="101"/>
      <c r="P88" s="101"/>
      <c r="Q88" s="101"/>
      <c r="R88" s="101"/>
      <c r="S88" s="101"/>
      <c r="T88" s="101"/>
      <c r="U88" s="101"/>
      <c r="V88" s="101"/>
    </row>
    <row r="89" spans="1:22" s="98" customFormat="1" ht="13.5">
      <c r="A89" s="166" t="s">
        <v>70</v>
      </c>
      <c r="B89" s="167"/>
      <c r="C89" s="167"/>
      <c r="D89" s="168"/>
      <c r="E89" s="168"/>
      <c r="F89" s="101"/>
      <c r="G89" s="101"/>
      <c r="H89" s="101"/>
      <c r="I89" s="101"/>
      <c r="J89" s="101"/>
      <c r="K89" s="101"/>
      <c r="L89" s="101"/>
      <c r="M89" s="101"/>
      <c r="N89" s="101"/>
      <c r="O89" s="101"/>
      <c r="P89" s="101"/>
      <c r="Q89" s="101"/>
      <c r="R89" s="101"/>
      <c r="S89" s="101"/>
      <c r="T89" s="101"/>
      <c r="U89" s="101"/>
      <c r="V89" s="101"/>
    </row>
    <row r="90" spans="1:22" s="98" customFormat="1" ht="13.5">
      <c r="A90" s="166" t="s">
        <v>71</v>
      </c>
      <c r="B90" s="167"/>
      <c r="C90" s="167"/>
      <c r="D90" s="168"/>
      <c r="E90" s="168"/>
      <c r="F90" s="101"/>
      <c r="G90" s="101"/>
      <c r="H90" s="101"/>
      <c r="I90" s="101"/>
      <c r="J90" s="101"/>
      <c r="K90" s="101"/>
      <c r="L90" s="101"/>
      <c r="M90" s="101"/>
      <c r="N90" s="101"/>
      <c r="O90" s="101"/>
      <c r="P90" s="101"/>
      <c r="Q90" s="101"/>
      <c r="R90" s="101"/>
      <c r="S90" s="101"/>
      <c r="T90" s="101"/>
      <c r="U90" s="101"/>
      <c r="V90" s="101"/>
    </row>
    <row r="91" spans="1:22" s="98" customFormat="1" ht="13.5">
      <c r="A91" s="166" t="s">
        <v>72</v>
      </c>
      <c r="B91" s="167"/>
      <c r="C91" s="167"/>
      <c r="D91" s="168"/>
      <c r="E91" s="168"/>
      <c r="F91" s="101"/>
      <c r="G91" s="101"/>
      <c r="H91" s="101"/>
      <c r="I91" s="101"/>
      <c r="J91" s="101"/>
      <c r="K91" s="101"/>
      <c r="L91" s="101"/>
      <c r="M91" s="101"/>
      <c r="N91" s="101"/>
      <c r="O91" s="101"/>
      <c r="P91" s="101"/>
      <c r="Q91" s="101"/>
      <c r="R91" s="101"/>
      <c r="S91" s="101"/>
      <c r="T91" s="101"/>
      <c r="U91" s="101"/>
      <c r="V91" s="101"/>
    </row>
    <row r="92" spans="1:22" s="98" customFormat="1" ht="13.5">
      <c r="A92" s="166" t="s">
        <v>73</v>
      </c>
      <c r="B92" s="167"/>
      <c r="C92" s="167"/>
      <c r="D92" s="168"/>
      <c r="E92" s="168"/>
      <c r="F92" s="101"/>
      <c r="G92" s="101"/>
      <c r="H92" s="101"/>
      <c r="I92" s="101"/>
      <c r="J92" s="101"/>
      <c r="K92" s="101"/>
      <c r="L92" s="101"/>
      <c r="M92" s="101"/>
      <c r="N92" s="101"/>
      <c r="O92" s="101"/>
      <c r="P92" s="101"/>
      <c r="Q92" s="101"/>
      <c r="R92" s="101"/>
      <c r="S92" s="101"/>
      <c r="T92" s="101"/>
      <c r="U92" s="101"/>
      <c r="V92" s="101"/>
    </row>
    <row r="93" spans="1:22" s="98" customFormat="1" ht="14.25" thickBot="1">
      <c r="A93" s="169" t="s">
        <v>74</v>
      </c>
      <c r="B93" s="170"/>
      <c r="C93" s="170"/>
      <c r="D93" s="171"/>
      <c r="E93" s="171"/>
      <c r="F93" s="101"/>
      <c r="G93" s="101"/>
      <c r="H93" s="101"/>
      <c r="I93" s="101"/>
      <c r="J93" s="101"/>
      <c r="K93" s="101"/>
      <c r="L93" s="101"/>
      <c r="M93" s="101"/>
      <c r="N93" s="101"/>
      <c r="O93" s="101"/>
      <c r="P93" s="101"/>
      <c r="Q93" s="101"/>
      <c r="R93" s="101"/>
      <c r="S93" s="101"/>
      <c r="T93" s="101"/>
      <c r="U93" s="101"/>
      <c r="V93" s="101"/>
    </row>
    <row r="94" spans="1:22" ht="20.100000000000001" customHeight="1">
      <c r="A94" s="172"/>
      <c r="B94" s="172"/>
      <c r="E94" s="95"/>
      <c r="V94" s="96"/>
    </row>
    <row r="95" spans="1:22" ht="20.100000000000001" customHeight="1">
      <c r="A95" s="172"/>
      <c r="B95" s="172"/>
      <c r="E95" s="95"/>
      <c r="V95" s="96"/>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3"/>
  <sheetViews>
    <sheetView showZeros="0" view="pageBreakPreview" zoomScaleNormal="100" zoomScaleSheetLayoutView="100" workbookViewId="0">
      <selection activeCell="F9" sqref="F9"/>
    </sheetView>
  </sheetViews>
  <sheetFormatPr defaultColWidth="8.88671875" defaultRowHeight="20.25" customHeight="1"/>
  <cols>
    <col min="1" max="1" width="24.109375" style="182" bestFit="1" customWidth="1"/>
    <col min="2" max="2" width="16.5546875" style="182" hidden="1" customWidth="1"/>
    <col min="3" max="3" width="14.44140625" style="182" hidden="1" customWidth="1"/>
    <col min="4" max="5" width="5.33203125" style="182" bestFit="1" customWidth="1"/>
    <col min="6" max="6" width="10.5546875" style="182" customWidth="1"/>
    <col min="7" max="7" width="11.6640625" style="182" customWidth="1"/>
    <col min="8" max="8" width="10.5546875" style="182" customWidth="1"/>
    <col min="9" max="9" width="11.6640625" style="182" customWidth="1"/>
    <col min="10" max="10" width="10.5546875" style="182" customWidth="1"/>
    <col min="11" max="11" width="11.6640625" style="182" customWidth="1"/>
    <col min="12" max="12" width="10.44140625" style="182" bestFit="1" customWidth="1"/>
    <col min="13" max="13" width="11.6640625" style="182" customWidth="1"/>
    <col min="14" max="16384" width="8.88671875" style="182"/>
  </cols>
  <sheetData>
    <row r="1" spans="1:13" ht="20.25" customHeight="1">
      <c r="A1" s="364" t="s">
        <v>834</v>
      </c>
    </row>
    <row r="2" spans="1:13" ht="30" customHeight="1">
      <c r="A2" s="326" t="s">
        <v>704</v>
      </c>
      <c r="B2" s="336"/>
      <c r="C2" s="336"/>
      <c r="D2" s="336"/>
      <c r="E2" s="336"/>
      <c r="F2" s="336"/>
      <c r="G2" s="336"/>
      <c r="H2" s="336"/>
      <c r="I2" s="336"/>
      <c r="J2" s="336"/>
      <c r="K2" s="336"/>
      <c r="L2" s="336"/>
      <c r="M2" s="336"/>
    </row>
    <row r="4" spans="1:13" ht="20.25" customHeight="1">
      <c r="A4" s="363" t="str">
        <f>工총괄!$A$4</f>
        <v>공사명 : 2024년 군포환경관리소 백필터 보수공사</v>
      </c>
      <c r="M4" s="303" t="s">
        <v>714</v>
      </c>
    </row>
    <row r="5" spans="1:13" s="301" customFormat="1" ht="30" customHeight="1">
      <c r="A5" s="380" t="s">
        <v>705</v>
      </c>
      <c r="B5" s="380" t="s">
        <v>706</v>
      </c>
      <c r="C5" s="380" t="s">
        <v>707</v>
      </c>
      <c r="D5" s="380" t="s">
        <v>708</v>
      </c>
      <c r="E5" s="380" t="s">
        <v>709</v>
      </c>
      <c r="F5" s="304" t="s">
        <v>710</v>
      </c>
      <c r="G5" s="304"/>
      <c r="H5" s="304" t="s">
        <v>711</v>
      </c>
      <c r="I5" s="304"/>
      <c r="J5" s="304" t="s">
        <v>712</v>
      </c>
      <c r="K5" s="304"/>
      <c r="L5" s="380" t="s">
        <v>4</v>
      </c>
      <c r="M5" s="380" t="s">
        <v>713</v>
      </c>
    </row>
    <row r="6" spans="1:13" ht="30" customHeight="1">
      <c r="A6" s="380"/>
      <c r="B6" s="380"/>
      <c r="C6" s="380"/>
      <c r="D6" s="380"/>
      <c r="E6" s="380"/>
      <c r="F6" s="327" t="s">
        <v>715</v>
      </c>
      <c r="G6" s="327" t="s">
        <v>716</v>
      </c>
      <c r="H6" s="327" t="s">
        <v>715</v>
      </c>
      <c r="I6" s="327" t="s">
        <v>716</v>
      </c>
      <c r="J6" s="327" t="s">
        <v>715</v>
      </c>
      <c r="K6" s="327" t="s">
        <v>716</v>
      </c>
      <c r="L6" s="380"/>
      <c r="M6" s="380"/>
    </row>
    <row r="7" spans="1:13" ht="30" customHeight="1">
      <c r="A7" s="308" t="s">
        <v>816</v>
      </c>
      <c r="B7" s="308"/>
      <c r="C7" s="308"/>
      <c r="D7" s="306" t="s">
        <v>735</v>
      </c>
      <c r="E7" s="308">
        <v>1</v>
      </c>
      <c r="F7" s="307"/>
      <c r="G7" s="307"/>
      <c r="H7" s="307"/>
      <c r="I7" s="307"/>
      <c r="J7" s="307"/>
      <c r="K7" s="307"/>
      <c r="L7" s="307"/>
      <c r="M7" s="308"/>
    </row>
    <row r="8" spans="1:13" ht="30" customHeight="1">
      <c r="A8" s="308" t="s">
        <v>727</v>
      </c>
      <c r="B8" s="308"/>
      <c r="C8" s="308"/>
      <c r="D8" s="306" t="s">
        <v>734</v>
      </c>
      <c r="E8" s="308">
        <v>1</v>
      </c>
      <c r="F8" s="307"/>
      <c r="G8" s="307"/>
      <c r="H8" s="307"/>
      <c r="I8" s="307"/>
      <c r="J8" s="307"/>
      <c r="K8" s="307"/>
      <c r="L8" s="307"/>
      <c r="M8" s="308"/>
    </row>
    <row r="9" spans="1:13" ht="30" customHeight="1">
      <c r="A9" s="308" t="s">
        <v>795</v>
      </c>
      <c r="B9" s="308"/>
      <c r="C9" s="308"/>
      <c r="D9" s="306" t="s">
        <v>734</v>
      </c>
      <c r="E9" s="308">
        <v>1</v>
      </c>
      <c r="F9" s="307"/>
      <c r="G9" s="307"/>
      <c r="H9" s="307"/>
      <c r="I9" s="307"/>
      <c r="J9" s="307"/>
      <c r="K9" s="307"/>
      <c r="L9" s="307"/>
      <c r="M9" s="308"/>
    </row>
    <row r="10" spans="1:13" ht="30" customHeight="1">
      <c r="A10" s="308" t="s">
        <v>817</v>
      </c>
      <c r="B10" s="308"/>
      <c r="C10" s="308"/>
      <c r="D10" s="306" t="s">
        <v>734</v>
      </c>
      <c r="E10" s="308">
        <v>1</v>
      </c>
      <c r="F10" s="307"/>
      <c r="G10" s="307"/>
      <c r="H10" s="307"/>
      <c r="I10" s="307"/>
      <c r="J10" s="307"/>
      <c r="K10" s="307"/>
      <c r="L10" s="307"/>
      <c r="M10" s="308"/>
    </row>
    <row r="11" spans="1:13" ht="30" customHeight="1">
      <c r="A11" s="308" t="s">
        <v>818</v>
      </c>
      <c r="B11" s="308"/>
      <c r="C11" s="308"/>
      <c r="D11" s="306" t="s">
        <v>734</v>
      </c>
      <c r="E11" s="308">
        <v>1</v>
      </c>
      <c r="F11" s="307"/>
      <c r="G11" s="307"/>
      <c r="H11" s="307"/>
      <c r="I11" s="307"/>
      <c r="J11" s="307"/>
      <c r="K11" s="307"/>
      <c r="L11" s="307"/>
      <c r="M11" s="308"/>
    </row>
    <row r="12" spans="1:13" ht="30" customHeight="1">
      <c r="A12" s="308" t="s">
        <v>819</v>
      </c>
      <c r="B12" s="308"/>
      <c r="C12" s="308"/>
      <c r="D12" s="306" t="s">
        <v>734</v>
      </c>
      <c r="E12" s="308">
        <v>1</v>
      </c>
      <c r="F12" s="307"/>
      <c r="G12" s="307"/>
      <c r="H12" s="307"/>
      <c r="I12" s="307"/>
      <c r="J12" s="307"/>
      <c r="K12" s="307"/>
      <c r="L12" s="307"/>
      <c r="M12" s="308"/>
    </row>
    <row r="13" spans="1:13" ht="30" customHeight="1">
      <c r="A13" s="306" t="s">
        <v>778</v>
      </c>
      <c r="B13" s="308"/>
      <c r="C13" s="308"/>
      <c r="D13" s="306"/>
      <c r="E13" s="308"/>
      <c r="F13" s="307"/>
      <c r="G13" s="307"/>
      <c r="H13" s="307"/>
      <c r="I13" s="307"/>
      <c r="J13" s="307"/>
      <c r="K13" s="307"/>
      <c r="L13" s="307"/>
      <c r="M13" s="308"/>
    </row>
  </sheetData>
  <mergeCells count="7">
    <mergeCell ref="M5:M6"/>
    <mergeCell ref="A5:A6"/>
    <mergeCell ref="B5:B6"/>
    <mergeCell ref="C5:C6"/>
    <mergeCell ref="D5:D6"/>
    <mergeCell ref="E5:E6"/>
    <mergeCell ref="L5:L6"/>
  </mergeCells>
  <phoneticPr fontId="5" type="noConversion"/>
  <printOptions horizontalCentered="1"/>
  <pageMargins left="0.98425196850393704" right="0.98425196850393704" top="0.78740157480314965" bottom="0.78740157480314965" header="0.51181102362204722" footer="0.51181102362204722"/>
  <pageSetup paperSize="9" scale="87"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4"/>
  <sheetViews>
    <sheetView showZeros="0" view="pageBreakPreview" zoomScaleNormal="100" zoomScaleSheetLayoutView="100" workbookViewId="0">
      <pane ySplit="6" topLeftCell="A7" activePane="bottomLeft" state="frozen"/>
      <selection activeCell="L12" sqref="L12"/>
      <selection pane="bottomLeft" activeCell="D10" sqref="D10"/>
    </sheetView>
  </sheetViews>
  <sheetFormatPr defaultColWidth="8.88671875" defaultRowHeight="20.25" customHeight="1"/>
  <cols>
    <col min="1" max="1" width="15.77734375" style="182" customWidth="1"/>
    <col min="2" max="2" width="20.77734375" style="182" customWidth="1"/>
    <col min="3" max="3" width="22.77734375" style="182" customWidth="1"/>
    <col min="4" max="4" width="5.77734375" style="182" customWidth="1"/>
    <col min="5" max="5" width="8.44140625" style="182" bestFit="1" customWidth="1"/>
    <col min="6" max="6" width="8.77734375" style="182" customWidth="1"/>
    <col min="7" max="7" width="12.77734375" style="182" customWidth="1"/>
    <col min="8" max="8" width="8.77734375" style="182" customWidth="1"/>
    <col min="9" max="9" width="12.77734375" style="182" customWidth="1"/>
    <col min="10" max="10" width="8.77734375" style="182" customWidth="1"/>
    <col min="11" max="13" width="12.77734375" style="182" customWidth="1"/>
    <col min="14" max="16384" width="8.88671875" style="182"/>
  </cols>
  <sheetData>
    <row r="1" spans="1:13" ht="20.25" customHeight="1">
      <c r="A1" s="364" t="s">
        <v>835</v>
      </c>
    </row>
    <row r="2" spans="1:13" ht="30" customHeight="1">
      <c r="A2" s="326" t="s">
        <v>717</v>
      </c>
      <c r="B2" s="336"/>
      <c r="C2" s="336"/>
      <c r="D2" s="336"/>
      <c r="E2" s="336"/>
      <c r="F2" s="336"/>
      <c r="G2" s="336"/>
      <c r="H2" s="336"/>
      <c r="I2" s="336"/>
      <c r="J2" s="336"/>
      <c r="K2" s="336"/>
      <c r="L2" s="336"/>
      <c r="M2" s="336"/>
    </row>
    <row r="4" spans="1:13" ht="20.25" customHeight="1">
      <c r="A4" s="363" t="str">
        <f>집계표!$A$4</f>
        <v>공사명 : 2024년 군포환경관리소 백필터 보수공사</v>
      </c>
      <c r="M4" s="303" t="s">
        <v>714</v>
      </c>
    </row>
    <row r="5" spans="1:13" s="301" customFormat="1" ht="30" customHeight="1">
      <c r="A5" s="380" t="s">
        <v>705</v>
      </c>
      <c r="B5" s="380" t="s">
        <v>706</v>
      </c>
      <c r="C5" s="380" t="s">
        <v>707</v>
      </c>
      <c r="D5" s="380" t="s">
        <v>708</v>
      </c>
      <c r="E5" s="380" t="s">
        <v>709</v>
      </c>
      <c r="F5" s="304" t="s">
        <v>710</v>
      </c>
      <c r="G5" s="304"/>
      <c r="H5" s="304" t="s">
        <v>711</v>
      </c>
      <c r="I5" s="304"/>
      <c r="J5" s="304" t="s">
        <v>712</v>
      </c>
      <c r="K5" s="304"/>
      <c r="L5" s="380" t="s">
        <v>4</v>
      </c>
      <c r="M5" s="380" t="s">
        <v>713</v>
      </c>
    </row>
    <row r="6" spans="1:13" ht="30" customHeight="1">
      <c r="A6" s="380"/>
      <c r="B6" s="380"/>
      <c r="C6" s="380"/>
      <c r="D6" s="380"/>
      <c r="E6" s="380"/>
      <c r="F6" s="345" t="s">
        <v>715</v>
      </c>
      <c r="G6" s="345" t="s">
        <v>716</v>
      </c>
      <c r="H6" s="345" t="s">
        <v>715</v>
      </c>
      <c r="I6" s="345" t="s">
        <v>716</v>
      </c>
      <c r="J6" s="345" t="s">
        <v>715</v>
      </c>
      <c r="K6" s="345" t="s">
        <v>716</v>
      </c>
      <c r="L6" s="380"/>
      <c r="M6" s="380"/>
    </row>
    <row r="7" spans="1:13" ht="32.1" customHeight="1">
      <c r="A7" s="308" t="s">
        <v>785</v>
      </c>
      <c r="B7" s="308"/>
      <c r="C7" s="308"/>
      <c r="D7" s="306"/>
      <c r="E7" s="308"/>
      <c r="F7" s="349"/>
      <c r="G7" s="307"/>
      <c r="H7" s="307"/>
      <c r="I7" s="307"/>
      <c r="J7" s="307"/>
      <c r="K7" s="307"/>
      <c r="L7" s="307"/>
      <c r="M7" s="308"/>
    </row>
    <row r="8" spans="1:13" ht="32.1" customHeight="1">
      <c r="A8" s="308" t="s">
        <v>779</v>
      </c>
      <c r="B8" s="308"/>
      <c r="C8" s="308"/>
      <c r="D8" s="306" t="s">
        <v>780</v>
      </c>
      <c r="E8" s="308">
        <v>16</v>
      </c>
      <c r="F8" s="349"/>
      <c r="G8" s="307"/>
      <c r="H8" s="349"/>
      <c r="I8" s="307"/>
      <c r="J8" s="349"/>
      <c r="K8" s="307"/>
      <c r="L8" s="307"/>
      <c r="M8" s="348" t="e">
        <f>+#REF!</f>
        <v>#REF!</v>
      </c>
    </row>
    <row r="9" spans="1:13" ht="32.1" customHeight="1">
      <c r="A9" s="351" t="s">
        <v>794</v>
      </c>
      <c r="B9" s="308"/>
      <c r="C9" s="308"/>
      <c r="D9" s="306"/>
      <c r="E9" s="308"/>
      <c r="F9" s="349"/>
      <c r="G9" s="307"/>
      <c r="H9" s="349"/>
      <c r="I9" s="307"/>
      <c r="J9" s="349"/>
      <c r="K9" s="307"/>
      <c r="L9" s="307"/>
      <c r="M9" s="348"/>
    </row>
    <row r="10" spans="1:13" ht="32.1" customHeight="1">
      <c r="A10" s="342" t="s">
        <v>787</v>
      </c>
      <c r="B10" s="308"/>
      <c r="C10" s="308"/>
      <c r="D10" s="306"/>
      <c r="E10" s="308"/>
      <c r="F10" s="349"/>
      <c r="G10" s="307"/>
      <c r="H10" s="349"/>
      <c r="I10" s="307"/>
      <c r="J10" s="349"/>
      <c r="K10" s="307"/>
      <c r="L10" s="307"/>
      <c r="M10" s="348"/>
    </row>
    <row r="11" spans="1:13" ht="32.1" customHeight="1">
      <c r="A11" s="352" t="s">
        <v>792</v>
      </c>
      <c r="B11" s="308" t="s">
        <v>748</v>
      </c>
      <c r="C11" s="308" t="s">
        <v>738</v>
      </c>
      <c r="D11" s="306" t="s">
        <v>736</v>
      </c>
      <c r="E11" s="308">
        <v>48</v>
      </c>
      <c r="F11" s="349"/>
      <c r="G11" s="307"/>
      <c r="H11" s="307"/>
      <c r="I11" s="307"/>
      <c r="J11" s="307"/>
      <c r="K11" s="307"/>
      <c r="L11" s="307"/>
      <c r="M11" s="347">
        <v>25</v>
      </c>
    </row>
    <row r="12" spans="1:13" ht="32.1" customHeight="1">
      <c r="A12" s="353"/>
      <c r="B12" s="308" t="s">
        <v>750</v>
      </c>
      <c r="C12" s="308" t="s">
        <v>738</v>
      </c>
      <c r="D12" s="306" t="s">
        <v>736</v>
      </c>
      <c r="E12" s="308">
        <v>16</v>
      </c>
      <c r="F12" s="349"/>
      <c r="G12" s="307"/>
      <c r="H12" s="307"/>
      <c r="I12" s="307"/>
      <c r="J12" s="307"/>
      <c r="K12" s="307"/>
      <c r="L12" s="307"/>
      <c r="M12" s="347">
        <v>25</v>
      </c>
    </row>
    <row r="13" spans="1:13" ht="32.1" customHeight="1">
      <c r="A13" s="353"/>
      <c r="B13" s="308" t="s">
        <v>750</v>
      </c>
      <c r="C13" s="308" t="s">
        <v>737</v>
      </c>
      <c r="D13" s="306" t="s">
        <v>736</v>
      </c>
      <c r="E13" s="308">
        <v>16</v>
      </c>
      <c r="F13" s="349"/>
      <c r="G13" s="307"/>
      <c r="H13" s="307"/>
      <c r="I13" s="307"/>
      <c r="J13" s="307"/>
      <c r="K13" s="307"/>
      <c r="L13" s="307"/>
      <c r="M13" s="347">
        <v>25</v>
      </c>
    </row>
    <row r="14" spans="1:13" ht="32.1" customHeight="1">
      <c r="A14" s="353"/>
      <c r="B14" s="308" t="s">
        <v>739</v>
      </c>
      <c r="C14" s="308" t="s">
        <v>740</v>
      </c>
      <c r="D14" s="306" t="s">
        <v>736</v>
      </c>
      <c r="E14" s="308">
        <v>200</v>
      </c>
      <c r="F14" s="349"/>
      <c r="G14" s="307"/>
      <c r="H14" s="307"/>
      <c r="I14" s="307"/>
      <c r="J14" s="307"/>
      <c r="K14" s="307"/>
      <c r="L14" s="307"/>
      <c r="M14" s="347">
        <v>25</v>
      </c>
    </row>
    <row r="15" spans="1:13" ht="32.1" customHeight="1">
      <c r="A15" s="353"/>
      <c r="B15" s="308" t="s">
        <v>741</v>
      </c>
      <c r="C15" s="308" t="s">
        <v>740</v>
      </c>
      <c r="D15" s="306" t="s">
        <v>736</v>
      </c>
      <c r="E15" s="308">
        <v>192</v>
      </c>
      <c r="F15" s="349"/>
      <c r="G15" s="307"/>
      <c r="H15" s="307"/>
      <c r="I15" s="307"/>
      <c r="J15" s="307"/>
      <c r="K15" s="307"/>
      <c r="L15" s="307"/>
      <c r="M15" s="347">
        <v>25</v>
      </c>
    </row>
    <row r="16" spans="1:13" ht="32.1" customHeight="1">
      <c r="A16" s="354"/>
      <c r="B16" s="308" t="s">
        <v>742</v>
      </c>
      <c r="C16" s="308" t="s">
        <v>743</v>
      </c>
      <c r="D16" s="306" t="s">
        <v>736</v>
      </c>
      <c r="E16" s="308">
        <v>30.83</v>
      </c>
      <c r="F16" s="349"/>
      <c r="G16" s="307"/>
      <c r="H16" s="307"/>
      <c r="I16" s="307"/>
      <c r="J16" s="307"/>
      <c r="K16" s="307"/>
      <c r="L16" s="307"/>
      <c r="M16" s="347">
        <v>25</v>
      </c>
    </row>
    <row r="17" spans="1:13" ht="32.1" customHeight="1">
      <c r="A17" s="352" t="s">
        <v>793</v>
      </c>
      <c r="B17" s="308" t="s">
        <v>748</v>
      </c>
      <c r="C17" s="308" t="s">
        <v>738</v>
      </c>
      <c r="D17" s="306" t="s">
        <v>736</v>
      </c>
      <c r="E17" s="308">
        <v>48</v>
      </c>
      <c r="F17" s="349"/>
      <c r="G17" s="307"/>
      <c r="H17" s="307"/>
      <c r="I17" s="307"/>
      <c r="J17" s="307"/>
      <c r="K17" s="307"/>
      <c r="L17" s="307"/>
      <c r="M17" s="347">
        <v>25</v>
      </c>
    </row>
    <row r="18" spans="1:13" ht="32.1" customHeight="1">
      <c r="A18" s="353"/>
      <c r="B18" s="308" t="s">
        <v>750</v>
      </c>
      <c r="C18" s="308" t="s">
        <v>738</v>
      </c>
      <c r="D18" s="306" t="s">
        <v>736</v>
      </c>
      <c r="E18" s="308">
        <v>16</v>
      </c>
      <c r="F18" s="349"/>
      <c r="G18" s="307"/>
      <c r="H18" s="307"/>
      <c r="I18" s="307"/>
      <c r="J18" s="307"/>
      <c r="K18" s="307"/>
      <c r="L18" s="307"/>
      <c r="M18" s="347">
        <v>25</v>
      </c>
    </row>
    <row r="19" spans="1:13" ht="32.1" customHeight="1">
      <c r="A19" s="353"/>
      <c r="B19" s="308" t="s">
        <v>750</v>
      </c>
      <c r="C19" s="308" t="s">
        <v>737</v>
      </c>
      <c r="D19" s="306" t="s">
        <v>736</v>
      </c>
      <c r="E19" s="308">
        <v>16</v>
      </c>
      <c r="F19" s="349"/>
      <c r="G19" s="307"/>
      <c r="H19" s="307"/>
      <c r="I19" s="307"/>
      <c r="J19" s="307"/>
      <c r="K19" s="307"/>
      <c r="L19" s="307"/>
      <c r="M19" s="347">
        <v>25</v>
      </c>
    </row>
    <row r="20" spans="1:13" ht="32.1" customHeight="1">
      <c r="A20" s="353"/>
      <c r="B20" s="308" t="s">
        <v>739</v>
      </c>
      <c r="C20" s="308" t="s">
        <v>740</v>
      </c>
      <c r="D20" s="306" t="s">
        <v>736</v>
      </c>
      <c r="E20" s="308">
        <v>200</v>
      </c>
      <c r="F20" s="349"/>
      <c r="G20" s="307"/>
      <c r="H20" s="307"/>
      <c r="I20" s="307"/>
      <c r="J20" s="307"/>
      <c r="K20" s="307"/>
      <c r="L20" s="307"/>
      <c r="M20" s="347">
        <v>25</v>
      </c>
    </row>
    <row r="21" spans="1:13" ht="32.1" customHeight="1">
      <c r="A21" s="353"/>
      <c r="B21" s="308" t="s">
        <v>741</v>
      </c>
      <c r="C21" s="308" t="s">
        <v>740</v>
      </c>
      <c r="D21" s="306" t="s">
        <v>736</v>
      </c>
      <c r="E21" s="308">
        <v>192</v>
      </c>
      <c r="F21" s="349"/>
      <c r="G21" s="307"/>
      <c r="H21" s="307"/>
      <c r="I21" s="307"/>
      <c r="J21" s="307"/>
      <c r="K21" s="307"/>
      <c r="L21" s="307"/>
      <c r="M21" s="347">
        <v>25</v>
      </c>
    </row>
    <row r="22" spans="1:13" ht="32.1" customHeight="1">
      <c r="A22" s="354"/>
      <c r="B22" s="308" t="s">
        <v>742</v>
      </c>
      <c r="C22" s="308" t="s">
        <v>743</v>
      </c>
      <c r="D22" s="306" t="s">
        <v>736</v>
      </c>
      <c r="E22" s="308">
        <v>31.01</v>
      </c>
      <c r="F22" s="349"/>
      <c r="G22" s="307"/>
      <c r="H22" s="307"/>
      <c r="I22" s="307"/>
      <c r="J22" s="307"/>
      <c r="K22" s="307"/>
      <c r="L22" s="307"/>
      <c r="M22" s="347">
        <v>25</v>
      </c>
    </row>
    <row r="23" spans="1:13" ht="32.1" customHeight="1">
      <c r="A23" s="352" t="s">
        <v>792</v>
      </c>
      <c r="B23" s="342" t="s">
        <v>731</v>
      </c>
      <c r="C23" s="308"/>
      <c r="D23" s="306" t="s">
        <v>732</v>
      </c>
      <c r="E23" s="308">
        <v>147.44999999999999</v>
      </c>
      <c r="F23" s="307"/>
      <c r="G23" s="307"/>
      <c r="H23" s="307"/>
      <c r="I23" s="307"/>
      <c r="J23" s="307"/>
      <c r="K23" s="307"/>
      <c r="L23" s="307"/>
      <c r="M23" s="348" t="e">
        <f>+#REF!</f>
        <v>#REF!</v>
      </c>
    </row>
    <row r="24" spans="1:13" ht="32.1" customHeight="1">
      <c r="A24" s="354"/>
      <c r="B24" s="344"/>
      <c r="C24" s="308"/>
      <c r="D24" s="306" t="s">
        <v>732</v>
      </c>
      <c r="E24" s="308">
        <v>129.75</v>
      </c>
      <c r="F24" s="307"/>
      <c r="G24" s="307"/>
      <c r="H24" s="307"/>
      <c r="I24" s="307"/>
      <c r="J24" s="307"/>
      <c r="K24" s="307"/>
      <c r="L24" s="307"/>
      <c r="M24" s="348" t="e">
        <f t="shared" ref="M24:M26" si="0">+M23</f>
        <v>#REF!</v>
      </c>
    </row>
    <row r="25" spans="1:13" ht="36" customHeight="1">
      <c r="A25" s="353" t="s">
        <v>793</v>
      </c>
      <c r="B25" s="343" t="s">
        <v>731</v>
      </c>
      <c r="C25" s="344"/>
      <c r="D25" s="366" t="s">
        <v>732</v>
      </c>
      <c r="E25" s="344">
        <v>147.44999999999999</v>
      </c>
      <c r="F25" s="367"/>
      <c r="G25" s="367"/>
      <c r="H25" s="367"/>
      <c r="I25" s="367"/>
      <c r="J25" s="367"/>
      <c r="K25" s="367"/>
      <c r="L25" s="367"/>
      <c r="M25" s="368" t="e">
        <f t="shared" si="0"/>
        <v>#REF!</v>
      </c>
    </row>
    <row r="26" spans="1:13" ht="36" customHeight="1">
      <c r="A26" s="354"/>
      <c r="B26" s="344"/>
      <c r="C26" s="308"/>
      <c r="D26" s="306" t="s">
        <v>732</v>
      </c>
      <c r="E26" s="308">
        <v>131.32</v>
      </c>
      <c r="F26" s="307"/>
      <c r="G26" s="307"/>
      <c r="H26" s="307"/>
      <c r="I26" s="307"/>
      <c r="J26" s="307"/>
      <c r="K26" s="307"/>
      <c r="L26" s="307"/>
      <c r="M26" s="348" t="e">
        <f t="shared" si="0"/>
        <v>#REF!</v>
      </c>
    </row>
    <row r="27" spans="1:13" ht="36" customHeight="1">
      <c r="A27" s="351" t="s">
        <v>794</v>
      </c>
      <c r="B27" s="344"/>
      <c r="C27" s="308"/>
      <c r="D27" s="306"/>
      <c r="E27" s="308"/>
      <c r="F27" s="307"/>
      <c r="G27" s="307"/>
      <c r="H27" s="307"/>
      <c r="I27" s="307"/>
      <c r="J27" s="307"/>
      <c r="K27" s="307"/>
      <c r="L27" s="307"/>
      <c r="M27" s="308"/>
    </row>
    <row r="28" spans="1:13" ht="36" customHeight="1">
      <c r="A28" s="308" t="s">
        <v>796</v>
      </c>
      <c r="B28" s="344"/>
      <c r="C28" s="308"/>
      <c r="D28" s="306"/>
      <c r="E28" s="308"/>
      <c r="F28" s="307"/>
      <c r="G28" s="307"/>
      <c r="H28" s="307"/>
      <c r="I28" s="307"/>
      <c r="J28" s="307"/>
      <c r="K28" s="307"/>
      <c r="L28" s="307"/>
      <c r="M28" s="308"/>
    </row>
    <row r="29" spans="1:13" ht="36" customHeight="1">
      <c r="A29" s="352" t="s">
        <v>798</v>
      </c>
      <c r="B29" s="344" t="s">
        <v>774</v>
      </c>
      <c r="C29" s="308"/>
      <c r="D29" s="358" t="s">
        <v>732</v>
      </c>
      <c r="E29" s="308">
        <v>71.739999999999995</v>
      </c>
      <c r="F29" s="307"/>
      <c r="G29" s="307"/>
      <c r="H29" s="307"/>
      <c r="I29" s="307"/>
      <c r="J29" s="307"/>
      <c r="K29" s="307"/>
      <c r="L29" s="307"/>
      <c r="M29" s="348" t="e">
        <f>+#REF!</f>
        <v>#REF!</v>
      </c>
    </row>
    <row r="30" spans="1:13" ht="36" customHeight="1">
      <c r="A30" s="354"/>
      <c r="B30" s="344" t="s">
        <v>776</v>
      </c>
      <c r="C30" s="308"/>
      <c r="D30" s="358" t="s">
        <v>732</v>
      </c>
      <c r="E30" s="308">
        <v>80.55</v>
      </c>
      <c r="F30" s="307"/>
      <c r="G30" s="307"/>
      <c r="H30" s="307"/>
      <c r="I30" s="307"/>
      <c r="J30" s="307"/>
      <c r="K30" s="307"/>
      <c r="L30" s="307"/>
      <c r="M30" s="348" t="e">
        <f>+#REF!</f>
        <v>#REF!</v>
      </c>
    </row>
    <row r="31" spans="1:13" ht="36" customHeight="1">
      <c r="A31" s="352" t="s">
        <v>799</v>
      </c>
      <c r="B31" s="344" t="s">
        <v>774</v>
      </c>
      <c r="C31" s="308"/>
      <c r="D31" s="358" t="s">
        <v>732</v>
      </c>
      <c r="E31" s="308">
        <v>70.88</v>
      </c>
      <c r="F31" s="307"/>
      <c r="G31" s="307"/>
      <c r="H31" s="307"/>
      <c r="I31" s="307"/>
      <c r="J31" s="307"/>
      <c r="K31" s="307"/>
      <c r="L31" s="307"/>
      <c r="M31" s="348" t="e">
        <f>+#REF!</f>
        <v>#REF!</v>
      </c>
    </row>
    <row r="32" spans="1:13" ht="36" customHeight="1">
      <c r="A32" s="354"/>
      <c r="B32" s="344" t="s">
        <v>776</v>
      </c>
      <c r="C32" s="308"/>
      <c r="D32" s="358" t="s">
        <v>732</v>
      </c>
      <c r="E32" s="308">
        <v>80.55</v>
      </c>
      <c r="F32" s="307"/>
      <c r="G32" s="307"/>
      <c r="H32" s="307"/>
      <c r="I32" s="307"/>
      <c r="J32" s="307"/>
      <c r="K32" s="307"/>
      <c r="L32" s="307"/>
      <c r="M32" s="348" t="e">
        <f>+#REF!</f>
        <v>#REF!</v>
      </c>
    </row>
    <row r="33" spans="1:13" ht="36" customHeight="1">
      <c r="A33" s="351" t="s">
        <v>794</v>
      </c>
      <c r="B33" s="344"/>
      <c r="C33" s="308"/>
      <c r="D33" s="306"/>
      <c r="E33" s="308"/>
      <c r="F33" s="307"/>
      <c r="G33" s="307"/>
      <c r="H33" s="307"/>
      <c r="I33" s="307"/>
      <c r="J33" s="307"/>
      <c r="K33" s="307"/>
      <c r="L33" s="307"/>
      <c r="M33" s="308"/>
    </row>
    <row r="34" spans="1:13" ht="36" customHeight="1">
      <c r="A34" s="308" t="s">
        <v>814</v>
      </c>
      <c r="B34" s="344"/>
      <c r="C34" s="308"/>
      <c r="D34" s="306"/>
      <c r="E34" s="308"/>
      <c r="F34" s="307"/>
      <c r="G34" s="307"/>
      <c r="H34" s="307"/>
      <c r="I34" s="307"/>
      <c r="J34" s="307"/>
      <c r="K34" s="307"/>
      <c r="L34" s="307"/>
      <c r="M34" s="308"/>
    </row>
    <row r="35" spans="1:13" ht="36" customHeight="1">
      <c r="A35" s="308" t="s">
        <v>815</v>
      </c>
      <c r="B35" s="344"/>
      <c r="C35" s="308"/>
      <c r="D35" s="306" t="s">
        <v>728</v>
      </c>
      <c r="E35" s="308">
        <v>4</v>
      </c>
      <c r="F35" s="307"/>
      <c r="G35" s="307"/>
      <c r="H35" s="307"/>
      <c r="I35" s="307"/>
      <c r="J35" s="349"/>
      <c r="K35" s="307"/>
      <c r="L35" s="307"/>
      <c r="M35" s="308"/>
    </row>
    <row r="36" spans="1:13" ht="36" customHeight="1">
      <c r="A36" s="351" t="s">
        <v>794</v>
      </c>
      <c r="B36" s="308"/>
      <c r="C36" s="308"/>
      <c r="D36" s="306"/>
      <c r="E36" s="308"/>
      <c r="F36" s="349"/>
      <c r="G36" s="307"/>
      <c r="H36" s="349"/>
      <c r="I36" s="307"/>
      <c r="J36" s="349"/>
      <c r="K36" s="307"/>
      <c r="L36" s="307"/>
      <c r="M36" s="348"/>
    </row>
    <row r="37" spans="1:13" s="186" customFormat="1" ht="36" customHeight="1">
      <c r="A37" s="356" t="s">
        <v>820</v>
      </c>
      <c r="B37" s="357"/>
      <c r="C37" s="356"/>
      <c r="D37" s="358"/>
      <c r="E37" s="356"/>
      <c r="F37" s="349"/>
      <c r="G37" s="349"/>
      <c r="H37" s="349"/>
      <c r="I37" s="349"/>
      <c r="J37" s="349"/>
      <c r="K37" s="349"/>
      <c r="L37" s="349"/>
      <c r="M37" s="356"/>
    </row>
    <row r="38" spans="1:13" s="186" customFormat="1" ht="36" customHeight="1">
      <c r="A38" s="360" t="s">
        <v>826</v>
      </c>
      <c r="B38" s="372" t="s">
        <v>825</v>
      </c>
      <c r="C38" s="356" t="s">
        <v>822</v>
      </c>
      <c r="D38" s="358" t="s">
        <v>772</v>
      </c>
      <c r="E38" s="356">
        <v>2787.75</v>
      </c>
      <c r="F38" s="349"/>
      <c r="G38" s="307"/>
      <c r="H38" s="349"/>
      <c r="I38" s="307"/>
      <c r="J38" s="349"/>
      <c r="K38" s="307"/>
      <c r="L38" s="307"/>
      <c r="M38" s="348"/>
    </row>
    <row r="39" spans="1:13" s="186" customFormat="1" ht="36" customHeight="1">
      <c r="A39" s="369"/>
      <c r="B39" s="362" t="s">
        <v>828</v>
      </c>
      <c r="C39" s="356" t="s">
        <v>821</v>
      </c>
      <c r="D39" s="358" t="s">
        <v>772</v>
      </c>
      <c r="E39" s="356">
        <v>3129.96</v>
      </c>
      <c r="F39" s="349"/>
      <c r="G39" s="307"/>
      <c r="H39" s="349"/>
      <c r="I39" s="307"/>
      <c r="J39" s="349"/>
      <c r="K39" s="307"/>
      <c r="L39" s="307"/>
      <c r="M39" s="348"/>
    </row>
    <row r="40" spans="1:13" s="186" customFormat="1" ht="36" customHeight="1">
      <c r="A40" s="369"/>
      <c r="B40" s="362" t="s">
        <v>830</v>
      </c>
      <c r="C40" s="356" t="s">
        <v>821</v>
      </c>
      <c r="D40" s="358" t="s">
        <v>772</v>
      </c>
      <c r="E40" s="356">
        <v>2754.36</v>
      </c>
      <c r="F40" s="349"/>
      <c r="G40" s="307"/>
      <c r="H40" s="349"/>
      <c r="I40" s="307"/>
      <c r="J40" s="349"/>
      <c r="K40" s="307"/>
      <c r="L40" s="307"/>
      <c r="M40" s="348"/>
    </row>
    <row r="41" spans="1:13" s="186" customFormat="1" ht="36" customHeight="1">
      <c r="A41" s="362"/>
      <c r="B41" s="362" t="s">
        <v>832</v>
      </c>
      <c r="C41" s="356" t="s">
        <v>821</v>
      </c>
      <c r="D41" s="358" t="s">
        <v>772</v>
      </c>
      <c r="E41" s="356">
        <v>3129.96</v>
      </c>
      <c r="F41" s="349"/>
      <c r="G41" s="307"/>
      <c r="H41" s="349"/>
      <c r="I41" s="307"/>
      <c r="J41" s="349"/>
      <c r="K41" s="307"/>
      <c r="L41" s="307"/>
      <c r="M41" s="348"/>
    </row>
    <row r="42" spans="1:13" s="186" customFormat="1" ht="33.950000000000003" customHeight="1">
      <c r="A42" s="360" t="s">
        <v>823</v>
      </c>
      <c r="B42" s="362" t="s">
        <v>824</v>
      </c>
      <c r="C42" s="357"/>
      <c r="D42" s="370" t="s">
        <v>772</v>
      </c>
      <c r="E42" s="357">
        <v>2787.75</v>
      </c>
      <c r="F42" s="371"/>
      <c r="G42" s="367"/>
      <c r="H42" s="371"/>
      <c r="I42" s="367"/>
      <c r="J42" s="371"/>
      <c r="K42" s="367"/>
      <c r="L42" s="367"/>
      <c r="M42" s="368" t="e">
        <f>#REF!</f>
        <v>#REF!</v>
      </c>
    </row>
    <row r="43" spans="1:13" s="186" customFormat="1" ht="33.950000000000003" customHeight="1">
      <c r="A43" s="369"/>
      <c r="B43" s="362" t="s">
        <v>827</v>
      </c>
      <c r="C43" s="356"/>
      <c r="D43" s="358" t="s">
        <v>772</v>
      </c>
      <c r="E43" s="357">
        <v>3129.96</v>
      </c>
      <c r="F43" s="349"/>
      <c r="G43" s="307"/>
      <c r="H43" s="349"/>
      <c r="I43" s="307"/>
      <c r="J43" s="349"/>
      <c r="K43" s="307"/>
      <c r="L43" s="307"/>
      <c r="M43" s="348" t="e">
        <f>#REF!</f>
        <v>#REF!</v>
      </c>
    </row>
    <row r="44" spans="1:13" s="186" customFormat="1" ht="33.950000000000003" customHeight="1">
      <c r="A44" s="369"/>
      <c r="B44" s="362" t="s">
        <v>829</v>
      </c>
      <c r="C44" s="356"/>
      <c r="D44" s="358" t="s">
        <v>772</v>
      </c>
      <c r="E44" s="357">
        <v>2754.36</v>
      </c>
      <c r="F44" s="349"/>
      <c r="G44" s="307"/>
      <c r="H44" s="349"/>
      <c r="I44" s="307"/>
      <c r="J44" s="349"/>
      <c r="K44" s="307"/>
      <c r="L44" s="307"/>
      <c r="M44" s="348" t="e">
        <f>#REF!</f>
        <v>#REF!</v>
      </c>
    </row>
    <row r="45" spans="1:13" s="186" customFormat="1" ht="33.950000000000003" customHeight="1">
      <c r="A45" s="362"/>
      <c r="B45" s="362" t="s">
        <v>831</v>
      </c>
      <c r="C45" s="356"/>
      <c r="D45" s="358" t="s">
        <v>772</v>
      </c>
      <c r="E45" s="357">
        <v>3129.96</v>
      </c>
      <c r="F45" s="349"/>
      <c r="G45" s="307"/>
      <c r="H45" s="349"/>
      <c r="I45" s="307"/>
      <c r="J45" s="349"/>
      <c r="K45" s="307"/>
      <c r="L45" s="307"/>
      <c r="M45" s="348" t="e">
        <f>#REF!</f>
        <v>#REF!</v>
      </c>
    </row>
    <row r="46" spans="1:13" s="186" customFormat="1" ht="33.950000000000003" customHeight="1">
      <c r="A46" s="359" t="s">
        <v>794</v>
      </c>
      <c r="B46" s="357"/>
      <c r="C46" s="356"/>
      <c r="D46" s="358"/>
      <c r="E46" s="356"/>
      <c r="F46" s="349"/>
      <c r="G46" s="349"/>
      <c r="H46" s="349"/>
      <c r="I46" s="349"/>
      <c r="J46" s="349"/>
      <c r="K46" s="349"/>
      <c r="L46" s="349"/>
      <c r="M46" s="356"/>
    </row>
    <row r="47" spans="1:13" ht="32.1" customHeight="1">
      <c r="A47" s="308" t="s">
        <v>800</v>
      </c>
      <c r="B47" s="344"/>
      <c r="C47" s="308"/>
      <c r="D47" s="306"/>
      <c r="E47" s="308"/>
      <c r="F47" s="307"/>
      <c r="G47" s="307"/>
      <c r="H47" s="307"/>
      <c r="I47" s="307"/>
      <c r="J47" s="307"/>
      <c r="K47" s="307"/>
      <c r="L47" s="307"/>
      <c r="M47" s="308"/>
    </row>
    <row r="48" spans="1:13" ht="32.1" customHeight="1">
      <c r="A48" s="355" t="s">
        <v>805</v>
      </c>
      <c r="B48" s="344" t="s">
        <v>811</v>
      </c>
      <c r="C48" s="308"/>
      <c r="D48" s="306" t="s">
        <v>781</v>
      </c>
      <c r="E48" s="308">
        <v>16</v>
      </c>
      <c r="F48" s="307"/>
      <c r="G48" s="307"/>
      <c r="H48" s="307"/>
      <c r="I48" s="307"/>
      <c r="J48" s="307"/>
      <c r="K48" s="307"/>
      <c r="L48" s="307"/>
      <c r="M48" s="348" t="e">
        <f>#REF!</f>
        <v>#REF!</v>
      </c>
    </row>
    <row r="49" spans="1:13" ht="32.1" customHeight="1">
      <c r="A49" s="352" t="s">
        <v>807</v>
      </c>
      <c r="B49" s="344" t="s">
        <v>809</v>
      </c>
      <c r="C49" s="308"/>
      <c r="D49" s="306" t="s">
        <v>733</v>
      </c>
      <c r="E49" s="308">
        <v>4</v>
      </c>
      <c r="F49" s="307"/>
      <c r="G49" s="307"/>
      <c r="H49" s="307"/>
      <c r="I49" s="307"/>
      <c r="J49" s="307"/>
      <c r="K49" s="307"/>
      <c r="L49" s="307"/>
      <c r="M49" s="348" t="e">
        <f>#REF!</f>
        <v>#REF!</v>
      </c>
    </row>
    <row r="50" spans="1:13" ht="32.1" customHeight="1">
      <c r="A50" s="354"/>
      <c r="B50" s="344" t="s">
        <v>810</v>
      </c>
      <c r="C50" s="308"/>
      <c r="D50" s="306" t="s">
        <v>733</v>
      </c>
      <c r="E50" s="308">
        <v>4</v>
      </c>
      <c r="F50" s="307"/>
      <c r="G50" s="307"/>
      <c r="H50" s="307"/>
      <c r="I50" s="307"/>
      <c r="J50" s="307"/>
      <c r="K50" s="307"/>
      <c r="L50" s="307"/>
      <c r="M50" s="348" t="e">
        <f>#REF!</f>
        <v>#REF!</v>
      </c>
    </row>
    <row r="51" spans="1:13" ht="32.1" customHeight="1">
      <c r="A51" s="352" t="s">
        <v>808</v>
      </c>
      <c r="B51" s="344" t="s">
        <v>809</v>
      </c>
      <c r="C51" s="308"/>
      <c r="D51" s="306" t="s">
        <v>732</v>
      </c>
      <c r="E51" s="308">
        <v>4</v>
      </c>
      <c r="F51" s="307"/>
      <c r="G51" s="307"/>
      <c r="H51" s="307"/>
      <c r="I51" s="307"/>
      <c r="J51" s="307"/>
      <c r="K51" s="307"/>
      <c r="L51" s="307"/>
      <c r="M51" s="348" t="e">
        <f>#REF!</f>
        <v>#REF!</v>
      </c>
    </row>
    <row r="52" spans="1:13" ht="32.1" customHeight="1">
      <c r="A52" s="354"/>
      <c r="B52" s="344" t="s">
        <v>810</v>
      </c>
      <c r="C52" s="308"/>
      <c r="D52" s="306" t="s">
        <v>732</v>
      </c>
      <c r="E52" s="308">
        <v>4</v>
      </c>
      <c r="F52" s="307"/>
      <c r="G52" s="307"/>
      <c r="H52" s="307"/>
      <c r="I52" s="307"/>
      <c r="J52" s="307"/>
      <c r="K52" s="307"/>
      <c r="L52" s="307"/>
      <c r="M52" s="348" t="e">
        <f>#REF!</f>
        <v>#REF!</v>
      </c>
    </row>
    <row r="53" spans="1:13" ht="32.1" customHeight="1">
      <c r="A53" s="351" t="s">
        <v>794</v>
      </c>
      <c r="B53" s="308"/>
      <c r="C53" s="308"/>
      <c r="D53" s="306"/>
      <c r="E53" s="308"/>
      <c r="F53" s="307"/>
      <c r="G53" s="307"/>
      <c r="H53" s="307"/>
      <c r="I53" s="307"/>
      <c r="J53" s="307"/>
      <c r="K53" s="307"/>
      <c r="L53" s="307"/>
      <c r="M53" s="308"/>
    </row>
    <row r="54" spans="1:13" ht="32.1" customHeight="1">
      <c r="A54" s="306" t="s">
        <v>730</v>
      </c>
      <c r="B54" s="308"/>
      <c r="C54" s="308"/>
      <c r="D54" s="306"/>
      <c r="E54" s="308"/>
      <c r="F54" s="307"/>
      <c r="G54" s="307"/>
      <c r="H54" s="307"/>
      <c r="I54" s="307"/>
      <c r="J54" s="307"/>
      <c r="K54" s="307"/>
      <c r="L54" s="307"/>
      <c r="M54" s="308"/>
    </row>
  </sheetData>
  <mergeCells count="7">
    <mergeCell ref="M5:M6"/>
    <mergeCell ref="A5:A6"/>
    <mergeCell ref="B5:B6"/>
    <mergeCell ref="C5:C6"/>
    <mergeCell ref="D5:D6"/>
    <mergeCell ref="E5:E6"/>
    <mergeCell ref="L5:L6"/>
  </mergeCells>
  <phoneticPr fontId="5" type="noConversion"/>
  <printOptions horizontalCentered="1"/>
  <pageMargins left="0.98425196850393704" right="0.98425196850393704" top="0.78740157480314965" bottom="0.78740157480314965" header="0.51181102362204722" footer="0.51181102362204722"/>
  <pageSetup paperSize="9" scale="65"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40"/>
  <sheetViews>
    <sheetView view="pageBreakPreview" zoomScaleNormal="100" zoomScaleSheetLayoutView="100" workbookViewId="0">
      <pane ySplit="6" topLeftCell="A7" activePane="bottomLeft" state="frozen"/>
      <selection activeCell="L12" sqref="L12"/>
      <selection pane="bottomLeft" activeCell="C13" sqref="C13"/>
    </sheetView>
  </sheetViews>
  <sheetFormatPr defaultColWidth="8.88671875" defaultRowHeight="13.5"/>
  <cols>
    <col min="1" max="1" width="24.109375" style="182" bestFit="1" customWidth="1"/>
    <col min="2" max="2" width="21.109375" style="182" bestFit="1" customWidth="1"/>
    <col min="3" max="3" width="14.33203125" style="182" bestFit="1" customWidth="1"/>
    <col min="4" max="4" width="5.33203125" style="182" bestFit="1" customWidth="1"/>
    <col min="5" max="5" width="6.6640625" style="151" customWidth="1"/>
    <col min="6" max="11" width="5.33203125" style="151" customWidth="1"/>
    <col min="12" max="12" width="6.6640625" style="151" bestFit="1" customWidth="1"/>
    <col min="13" max="21" width="5.33203125" style="151" customWidth="1"/>
    <col min="22" max="22" width="5.6640625" style="182" customWidth="1"/>
    <col min="23" max="25" width="9.33203125" style="182" customWidth="1"/>
    <col min="26" max="26" width="11.6640625" style="182" customWidth="1"/>
    <col min="27" max="16384" width="8.88671875" style="182"/>
  </cols>
  <sheetData>
    <row r="1" spans="1:26" ht="18.75">
      <c r="A1" s="364" t="s">
        <v>836</v>
      </c>
    </row>
    <row r="2" spans="1:26" ht="30" customHeight="1">
      <c r="A2" s="326" t="s">
        <v>718</v>
      </c>
      <c r="B2" s="336"/>
      <c r="C2" s="336"/>
      <c r="D2" s="336"/>
      <c r="E2" s="339"/>
      <c r="F2" s="339"/>
      <c r="G2" s="339"/>
      <c r="H2" s="339"/>
      <c r="I2" s="339"/>
      <c r="J2" s="339"/>
      <c r="K2" s="339"/>
      <c r="L2" s="339"/>
      <c r="M2" s="339"/>
      <c r="N2" s="339"/>
      <c r="O2" s="339"/>
      <c r="P2" s="339"/>
      <c r="Q2" s="339"/>
      <c r="R2" s="339"/>
      <c r="S2" s="339"/>
      <c r="T2" s="339"/>
      <c r="U2" s="339"/>
      <c r="V2" s="336"/>
      <c r="W2" s="336"/>
      <c r="X2" s="336"/>
      <c r="Y2" s="336"/>
      <c r="Z2" s="336"/>
    </row>
    <row r="4" spans="1:26" ht="20.25" customHeight="1">
      <c r="A4" s="363" t="str">
        <f>집계표!$A$4</f>
        <v>공사명 : 2024년 군포환경관리소 백필터 보수공사</v>
      </c>
      <c r="Z4" s="303"/>
    </row>
    <row r="5" spans="1:26" s="301" customFormat="1" ht="30" customHeight="1">
      <c r="A5" s="380" t="s">
        <v>705</v>
      </c>
      <c r="B5" s="380" t="s">
        <v>706</v>
      </c>
      <c r="C5" s="380" t="s">
        <v>707</v>
      </c>
      <c r="D5" s="380" t="s">
        <v>708</v>
      </c>
      <c r="E5" s="381" t="s">
        <v>719</v>
      </c>
      <c r="F5" s="382"/>
      <c r="G5" s="382"/>
      <c r="H5" s="382"/>
      <c r="I5" s="382"/>
      <c r="J5" s="382"/>
      <c r="K5" s="382"/>
      <c r="L5" s="382"/>
      <c r="M5" s="382"/>
      <c r="N5" s="382"/>
      <c r="O5" s="382"/>
      <c r="P5" s="382"/>
      <c r="Q5" s="382"/>
      <c r="R5" s="382"/>
      <c r="S5" s="382"/>
      <c r="T5" s="382"/>
      <c r="U5" s="382"/>
      <c r="V5" s="337" t="s">
        <v>720</v>
      </c>
      <c r="W5" s="337"/>
      <c r="X5" s="337"/>
      <c r="Y5" s="337"/>
      <c r="Z5" s="380" t="s">
        <v>713</v>
      </c>
    </row>
    <row r="6" spans="1:26" ht="30" customHeight="1">
      <c r="A6" s="380"/>
      <c r="B6" s="380"/>
      <c r="C6" s="380"/>
      <c r="D6" s="380"/>
      <c r="E6" s="383"/>
      <c r="F6" s="384"/>
      <c r="G6" s="384"/>
      <c r="H6" s="384"/>
      <c r="I6" s="384"/>
      <c r="J6" s="384"/>
      <c r="K6" s="384"/>
      <c r="L6" s="384"/>
      <c r="M6" s="384"/>
      <c r="N6" s="384"/>
      <c r="O6" s="384"/>
      <c r="P6" s="384"/>
      <c r="Q6" s="384"/>
      <c r="R6" s="384"/>
      <c r="S6" s="384"/>
      <c r="T6" s="384"/>
      <c r="U6" s="384"/>
      <c r="V6" s="361" t="s">
        <v>721</v>
      </c>
      <c r="W6" s="338" t="s">
        <v>722</v>
      </c>
      <c r="X6" s="338" t="s">
        <v>723</v>
      </c>
      <c r="Y6" s="338" t="s">
        <v>724</v>
      </c>
      <c r="Z6" s="380"/>
    </row>
    <row r="7" spans="1:26" ht="30" customHeight="1">
      <c r="A7" s="308" t="s">
        <v>786</v>
      </c>
      <c r="B7" s="308"/>
      <c r="C7" s="308"/>
      <c r="D7" s="306"/>
      <c r="E7" s="340"/>
      <c r="F7" s="341"/>
      <c r="G7" s="341"/>
      <c r="H7" s="341"/>
      <c r="I7" s="341"/>
      <c r="J7" s="341"/>
      <c r="K7" s="341"/>
      <c r="L7" s="341"/>
      <c r="M7" s="341"/>
      <c r="N7" s="341"/>
      <c r="O7" s="341"/>
      <c r="P7" s="341"/>
      <c r="Q7" s="341"/>
      <c r="R7" s="341"/>
      <c r="S7" s="341"/>
      <c r="T7" s="341"/>
      <c r="U7" s="341"/>
      <c r="V7" s="308"/>
      <c r="W7" s="308"/>
      <c r="X7" s="308"/>
      <c r="Y7" s="308"/>
      <c r="Z7" s="308"/>
    </row>
    <row r="8" spans="1:26" ht="30" customHeight="1">
      <c r="A8" s="308" t="s">
        <v>782</v>
      </c>
      <c r="B8" s="308"/>
      <c r="C8" s="308"/>
      <c r="D8" s="306" t="s">
        <v>783</v>
      </c>
      <c r="E8" s="340">
        <v>1</v>
      </c>
      <c r="F8" s="341" t="s">
        <v>768</v>
      </c>
      <c r="G8" s="341">
        <v>4</v>
      </c>
      <c r="H8" s="341" t="s">
        <v>784</v>
      </c>
      <c r="I8" s="341"/>
      <c r="J8" s="341"/>
      <c r="K8" s="341"/>
      <c r="L8" s="341"/>
      <c r="M8" s="341"/>
      <c r="N8" s="341"/>
      <c r="O8" s="341"/>
      <c r="P8" s="341"/>
      <c r="Q8" s="341"/>
      <c r="R8" s="341"/>
      <c r="S8" s="341"/>
      <c r="T8" s="341"/>
      <c r="U8" s="341"/>
      <c r="V8" s="308">
        <v>4</v>
      </c>
      <c r="W8" s="308">
        <f>+E8*G8*V8</f>
        <v>16</v>
      </c>
      <c r="X8" s="308"/>
      <c r="Y8" s="308">
        <f t="shared" ref="Y8:Y25" si="0">ROUNDDOWN(W8+(W8*X8),2)</f>
        <v>16</v>
      </c>
      <c r="Z8" s="308"/>
    </row>
    <row r="9" spans="1:26" ht="30" customHeight="1">
      <c r="A9" s="308" t="s">
        <v>788</v>
      </c>
      <c r="B9" s="308"/>
      <c r="C9" s="308"/>
      <c r="D9" s="306"/>
      <c r="E9" s="340"/>
      <c r="F9" s="341"/>
      <c r="G9" s="341"/>
      <c r="H9" s="341"/>
      <c r="I9" s="341"/>
      <c r="J9" s="341"/>
      <c r="K9" s="341"/>
      <c r="L9" s="341"/>
      <c r="M9" s="341"/>
      <c r="N9" s="341"/>
      <c r="O9" s="341"/>
      <c r="P9" s="341"/>
      <c r="Q9" s="341"/>
      <c r="R9" s="341"/>
      <c r="S9" s="341"/>
      <c r="T9" s="341"/>
      <c r="U9" s="341"/>
      <c r="V9" s="308"/>
      <c r="W9" s="308"/>
      <c r="X9" s="308"/>
      <c r="Y9" s="308"/>
      <c r="Z9" s="308"/>
    </row>
    <row r="10" spans="1:26" ht="30" customHeight="1">
      <c r="A10" s="342" t="s">
        <v>789</v>
      </c>
      <c r="B10" s="308" t="s">
        <v>749</v>
      </c>
      <c r="C10" s="308" t="s">
        <v>771</v>
      </c>
      <c r="D10" s="306" t="s">
        <v>736</v>
      </c>
      <c r="E10" s="340">
        <v>3</v>
      </c>
      <c r="F10" s="341" t="s">
        <v>746</v>
      </c>
      <c r="G10" s="341">
        <v>2</v>
      </c>
      <c r="H10" s="341" t="s">
        <v>753</v>
      </c>
      <c r="I10" s="341">
        <v>4</v>
      </c>
      <c r="J10" s="341" t="s">
        <v>754</v>
      </c>
      <c r="K10" s="341"/>
      <c r="L10" s="341"/>
      <c r="M10" s="341"/>
      <c r="N10" s="341"/>
      <c r="O10" s="341"/>
      <c r="P10" s="341"/>
      <c r="Q10" s="341"/>
      <c r="R10" s="341"/>
      <c r="S10" s="341"/>
      <c r="T10" s="341"/>
      <c r="U10" s="341"/>
      <c r="V10" s="308">
        <v>2</v>
      </c>
      <c r="W10" s="308">
        <f>+E10*G10*I10*V10</f>
        <v>48</v>
      </c>
      <c r="X10" s="308"/>
      <c r="Y10" s="308">
        <f t="shared" si="0"/>
        <v>48</v>
      </c>
      <c r="Z10" s="308"/>
    </row>
    <row r="11" spans="1:26" ht="30" customHeight="1">
      <c r="A11" s="343"/>
      <c r="B11" s="308" t="s">
        <v>751</v>
      </c>
      <c r="C11" s="308" t="s">
        <v>744</v>
      </c>
      <c r="D11" s="306" t="s">
        <v>736</v>
      </c>
      <c r="E11" s="340">
        <v>1</v>
      </c>
      <c r="F11" s="341" t="s">
        <v>746</v>
      </c>
      <c r="G11" s="341">
        <v>4</v>
      </c>
      <c r="H11" s="341" t="s">
        <v>753</v>
      </c>
      <c r="I11" s="341">
        <v>2</v>
      </c>
      <c r="J11" s="341" t="s">
        <v>755</v>
      </c>
      <c r="K11" s="341"/>
      <c r="L11" s="341"/>
      <c r="M11" s="341"/>
      <c r="N11" s="341"/>
      <c r="O11" s="341"/>
      <c r="P11" s="341"/>
      <c r="Q11" s="341"/>
      <c r="R11" s="341"/>
      <c r="S11" s="341"/>
      <c r="T11" s="341"/>
      <c r="U11" s="341"/>
      <c r="V11" s="308">
        <v>2</v>
      </c>
      <c r="W11" s="308">
        <f>+E11*G11*I11*V11</f>
        <v>16</v>
      </c>
      <c r="X11" s="308"/>
      <c r="Y11" s="308">
        <f t="shared" si="0"/>
        <v>16</v>
      </c>
      <c r="Z11" s="308"/>
    </row>
    <row r="12" spans="1:26" ht="30" customHeight="1">
      <c r="A12" s="343"/>
      <c r="B12" s="308" t="s">
        <v>752</v>
      </c>
      <c r="C12" s="308" t="s">
        <v>745</v>
      </c>
      <c r="D12" s="306" t="s">
        <v>736</v>
      </c>
      <c r="E12" s="340">
        <v>1</v>
      </c>
      <c r="F12" s="341" t="s">
        <v>746</v>
      </c>
      <c r="G12" s="341">
        <v>4</v>
      </c>
      <c r="H12" s="341" t="s">
        <v>753</v>
      </c>
      <c r="I12" s="341">
        <v>2</v>
      </c>
      <c r="J12" s="341" t="s">
        <v>756</v>
      </c>
      <c r="K12" s="341"/>
      <c r="L12" s="341"/>
      <c r="M12" s="341"/>
      <c r="N12" s="341"/>
      <c r="O12" s="341"/>
      <c r="P12" s="341"/>
      <c r="Q12" s="341"/>
      <c r="R12" s="341"/>
      <c r="S12" s="341"/>
      <c r="T12" s="341"/>
      <c r="U12" s="341"/>
      <c r="V12" s="308">
        <v>2</v>
      </c>
      <c r="W12" s="308">
        <f>+E12*G12*I12*V12</f>
        <v>16</v>
      </c>
      <c r="X12" s="308"/>
      <c r="Y12" s="308">
        <f t="shared" si="0"/>
        <v>16</v>
      </c>
      <c r="Z12" s="308"/>
    </row>
    <row r="13" spans="1:26" ht="30" customHeight="1">
      <c r="A13" s="343"/>
      <c r="B13" s="308" t="s">
        <v>739</v>
      </c>
      <c r="C13" s="308" t="s">
        <v>740</v>
      </c>
      <c r="D13" s="306" t="s">
        <v>736</v>
      </c>
      <c r="E13" s="340">
        <f>SUM(W10:W12)</f>
        <v>80</v>
      </c>
      <c r="F13" s="341" t="s">
        <v>757</v>
      </c>
      <c r="G13" s="341"/>
      <c r="H13" s="341"/>
      <c r="I13" s="341"/>
      <c r="J13" s="341">
        <v>2.5</v>
      </c>
      <c r="K13" s="341" t="s">
        <v>736</v>
      </c>
      <c r="L13" s="341"/>
      <c r="M13" s="341"/>
      <c r="N13" s="341"/>
      <c r="O13" s="341"/>
      <c r="P13" s="341"/>
      <c r="Q13" s="341"/>
      <c r="R13" s="341"/>
      <c r="S13" s="341"/>
      <c r="T13" s="341"/>
      <c r="U13" s="341"/>
      <c r="V13" s="308">
        <v>1</v>
      </c>
      <c r="W13" s="308">
        <f>E13*J13*V13</f>
        <v>200</v>
      </c>
      <c r="X13" s="308"/>
      <c r="Y13" s="308">
        <f t="shared" si="0"/>
        <v>200</v>
      </c>
      <c r="Z13" s="308"/>
    </row>
    <row r="14" spans="1:26" ht="30" customHeight="1">
      <c r="A14" s="343"/>
      <c r="B14" s="308" t="s">
        <v>741</v>
      </c>
      <c r="C14" s="308" t="s">
        <v>740</v>
      </c>
      <c r="D14" s="306" t="s">
        <v>736</v>
      </c>
      <c r="E14" s="340">
        <f>+W10</f>
        <v>48</v>
      </c>
      <c r="F14" s="341" t="s">
        <v>758</v>
      </c>
      <c r="G14" s="341"/>
      <c r="H14" s="341"/>
      <c r="I14" s="341"/>
      <c r="J14" s="341"/>
      <c r="K14" s="341">
        <f>+G11</f>
        <v>4</v>
      </c>
      <c r="L14" s="341" t="s">
        <v>759</v>
      </c>
      <c r="M14" s="341"/>
      <c r="N14" s="341"/>
      <c r="O14" s="341"/>
      <c r="P14" s="341"/>
      <c r="Q14" s="341"/>
      <c r="R14" s="341"/>
      <c r="S14" s="341"/>
      <c r="T14" s="341"/>
      <c r="U14" s="341"/>
      <c r="V14" s="308">
        <v>1</v>
      </c>
      <c r="W14" s="308">
        <f>+E14*K14*V14</f>
        <v>192</v>
      </c>
      <c r="X14" s="308"/>
      <c r="Y14" s="308">
        <f t="shared" si="0"/>
        <v>192</v>
      </c>
      <c r="Z14" s="308"/>
    </row>
    <row r="15" spans="1:26" ht="30" customHeight="1">
      <c r="A15" s="344"/>
      <c r="B15" s="308" t="s">
        <v>742</v>
      </c>
      <c r="C15" s="308" t="s">
        <v>743</v>
      </c>
      <c r="D15" s="306" t="s">
        <v>736</v>
      </c>
      <c r="E15" s="346" t="s">
        <v>763</v>
      </c>
      <c r="F15" s="341">
        <v>3.75</v>
      </c>
      <c r="G15" s="341" t="s">
        <v>760</v>
      </c>
      <c r="H15" s="341">
        <v>1.829</v>
      </c>
      <c r="I15" s="341" t="s">
        <v>761</v>
      </c>
      <c r="J15" s="341">
        <f>+G11</f>
        <v>4</v>
      </c>
      <c r="K15" s="341" t="s">
        <v>762</v>
      </c>
      <c r="L15" s="341">
        <f>+I11</f>
        <v>2</v>
      </c>
      <c r="M15" s="341" t="s">
        <v>764</v>
      </c>
      <c r="N15" s="341">
        <v>3.3</v>
      </c>
      <c r="O15" s="341" t="s">
        <v>760</v>
      </c>
      <c r="P15" s="341">
        <v>1.829</v>
      </c>
      <c r="Q15" s="341" t="s">
        <v>761</v>
      </c>
      <c r="R15" s="341">
        <f>+G12</f>
        <v>4</v>
      </c>
      <c r="S15" s="341" t="s">
        <v>762</v>
      </c>
      <c r="T15" s="341">
        <f>+I12</f>
        <v>2</v>
      </c>
      <c r="U15" s="341" t="s">
        <v>765</v>
      </c>
      <c r="V15" s="308">
        <v>1</v>
      </c>
      <c r="W15" s="308">
        <f>ROUNDDOWN((F15/H15*J15*L15)+(N15/P15*R15*T15)*V15,2)</f>
        <v>30.83</v>
      </c>
      <c r="X15" s="308"/>
      <c r="Y15" s="308">
        <f t="shared" si="0"/>
        <v>30.83</v>
      </c>
      <c r="Z15" s="308"/>
    </row>
    <row r="16" spans="1:26" ht="30" customHeight="1">
      <c r="A16" s="342" t="s">
        <v>790</v>
      </c>
      <c r="B16" s="308" t="s">
        <v>749</v>
      </c>
      <c r="C16" s="308" t="s">
        <v>744</v>
      </c>
      <c r="D16" s="306" t="s">
        <v>736</v>
      </c>
      <c r="E16" s="340">
        <v>3</v>
      </c>
      <c r="F16" s="341" t="s">
        <v>746</v>
      </c>
      <c r="G16" s="341">
        <v>2</v>
      </c>
      <c r="H16" s="341" t="s">
        <v>753</v>
      </c>
      <c r="I16" s="341">
        <v>4</v>
      </c>
      <c r="J16" s="341" t="s">
        <v>754</v>
      </c>
      <c r="K16" s="341"/>
      <c r="L16" s="341"/>
      <c r="M16" s="341"/>
      <c r="N16" s="341"/>
      <c r="O16" s="341"/>
      <c r="P16" s="341"/>
      <c r="Q16" s="341"/>
      <c r="R16" s="341"/>
      <c r="S16" s="341"/>
      <c r="T16" s="341"/>
      <c r="U16" s="341"/>
      <c r="V16" s="308">
        <v>2</v>
      </c>
      <c r="W16" s="308">
        <f>+E16*G16*I16*V16</f>
        <v>48</v>
      </c>
      <c r="X16" s="308"/>
      <c r="Y16" s="308">
        <f t="shared" ref="Y16:Y21" si="1">ROUNDDOWN(W16+(W16*X16),2)</f>
        <v>48</v>
      </c>
      <c r="Z16" s="308"/>
    </row>
    <row r="17" spans="1:26" ht="30" customHeight="1">
      <c r="A17" s="343"/>
      <c r="B17" s="308" t="s">
        <v>751</v>
      </c>
      <c r="C17" s="308" t="s">
        <v>744</v>
      </c>
      <c r="D17" s="306" t="s">
        <v>736</v>
      </c>
      <c r="E17" s="340">
        <v>1</v>
      </c>
      <c r="F17" s="341" t="s">
        <v>746</v>
      </c>
      <c r="G17" s="341">
        <v>4</v>
      </c>
      <c r="H17" s="341" t="s">
        <v>753</v>
      </c>
      <c r="I17" s="341">
        <v>2</v>
      </c>
      <c r="J17" s="341" t="s">
        <v>755</v>
      </c>
      <c r="K17" s="341"/>
      <c r="L17" s="341"/>
      <c r="M17" s="341"/>
      <c r="N17" s="341"/>
      <c r="O17" s="341"/>
      <c r="P17" s="341"/>
      <c r="Q17" s="341"/>
      <c r="R17" s="341"/>
      <c r="S17" s="341"/>
      <c r="T17" s="341"/>
      <c r="U17" s="341"/>
      <c r="V17" s="308">
        <v>2</v>
      </c>
      <c r="W17" s="308">
        <f>+E17*G17*I17*V17</f>
        <v>16</v>
      </c>
      <c r="X17" s="308"/>
      <c r="Y17" s="308">
        <f t="shared" si="1"/>
        <v>16</v>
      </c>
      <c r="Z17" s="308"/>
    </row>
    <row r="18" spans="1:26" ht="30" customHeight="1">
      <c r="A18" s="343"/>
      <c r="B18" s="308" t="s">
        <v>752</v>
      </c>
      <c r="C18" s="308" t="s">
        <v>745</v>
      </c>
      <c r="D18" s="306" t="s">
        <v>736</v>
      </c>
      <c r="E18" s="340">
        <v>1</v>
      </c>
      <c r="F18" s="341" t="s">
        <v>746</v>
      </c>
      <c r="G18" s="341">
        <v>4</v>
      </c>
      <c r="H18" s="341" t="s">
        <v>753</v>
      </c>
      <c r="I18" s="341">
        <v>2</v>
      </c>
      <c r="J18" s="341" t="s">
        <v>756</v>
      </c>
      <c r="K18" s="341"/>
      <c r="L18" s="341"/>
      <c r="M18" s="341"/>
      <c r="N18" s="341"/>
      <c r="O18" s="341"/>
      <c r="P18" s="341"/>
      <c r="Q18" s="341"/>
      <c r="R18" s="341"/>
      <c r="S18" s="341"/>
      <c r="T18" s="341"/>
      <c r="U18" s="341"/>
      <c r="V18" s="308">
        <v>2</v>
      </c>
      <c r="W18" s="308">
        <f>+E18*G18*I18*V18</f>
        <v>16</v>
      </c>
      <c r="X18" s="308"/>
      <c r="Y18" s="308">
        <f t="shared" si="1"/>
        <v>16</v>
      </c>
      <c r="Z18" s="308"/>
    </row>
    <row r="19" spans="1:26" ht="30" customHeight="1">
      <c r="A19" s="343"/>
      <c r="B19" s="308" t="s">
        <v>739</v>
      </c>
      <c r="C19" s="308" t="s">
        <v>740</v>
      </c>
      <c r="D19" s="306" t="s">
        <v>736</v>
      </c>
      <c r="E19" s="340">
        <f>SUM(W16:W18)</f>
        <v>80</v>
      </c>
      <c r="F19" s="341" t="s">
        <v>757</v>
      </c>
      <c r="G19" s="341"/>
      <c r="H19" s="341"/>
      <c r="I19" s="341"/>
      <c r="J19" s="341">
        <v>2.5</v>
      </c>
      <c r="K19" s="341" t="s">
        <v>736</v>
      </c>
      <c r="L19" s="341"/>
      <c r="M19" s="341"/>
      <c r="N19" s="341"/>
      <c r="O19" s="341"/>
      <c r="P19" s="341"/>
      <c r="Q19" s="341"/>
      <c r="R19" s="341"/>
      <c r="S19" s="341"/>
      <c r="T19" s="341"/>
      <c r="U19" s="341"/>
      <c r="V19" s="308">
        <v>1</v>
      </c>
      <c r="W19" s="308">
        <f>E19*J19*V19</f>
        <v>200</v>
      </c>
      <c r="X19" s="308"/>
      <c r="Y19" s="308">
        <f t="shared" si="1"/>
        <v>200</v>
      </c>
      <c r="Z19" s="308"/>
    </row>
    <row r="20" spans="1:26" ht="30" customHeight="1">
      <c r="A20" s="343"/>
      <c r="B20" s="308" t="s">
        <v>741</v>
      </c>
      <c r="C20" s="308" t="s">
        <v>740</v>
      </c>
      <c r="D20" s="306" t="s">
        <v>736</v>
      </c>
      <c r="E20" s="340">
        <f>+W16</f>
        <v>48</v>
      </c>
      <c r="F20" s="341" t="s">
        <v>758</v>
      </c>
      <c r="G20" s="341"/>
      <c r="H20" s="341"/>
      <c r="I20" s="341"/>
      <c r="J20" s="341"/>
      <c r="K20" s="341">
        <f>+G17</f>
        <v>4</v>
      </c>
      <c r="L20" s="341" t="s">
        <v>759</v>
      </c>
      <c r="M20" s="341"/>
      <c r="N20" s="341"/>
      <c r="O20" s="341"/>
      <c r="P20" s="341"/>
      <c r="Q20" s="341"/>
      <c r="R20" s="341"/>
      <c r="S20" s="341"/>
      <c r="T20" s="341"/>
      <c r="U20" s="341"/>
      <c r="V20" s="308">
        <v>1</v>
      </c>
      <c r="W20" s="308">
        <f>+E20*K20*V20</f>
        <v>192</v>
      </c>
      <c r="X20" s="308"/>
      <c r="Y20" s="308">
        <f t="shared" si="1"/>
        <v>192</v>
      </c>
      <c r="Z20" s="308"/>
    </row>
    <row r="21" spans="1:26" ht="30" customHeight="1">
      <c r="A21" s="344"/>
      <c r="B21" s="308" t="s">
        <v>742</v>
      </c>
      <c r="C21" s="308" t="s">
        <v>743</v>
      </c>
      <c r="D21" s="306" t="s">
        <v>736</v>
      </c>
      <c r="E21" s="346" t="s">
        <v>763</v>
      </c>
      <c r="F21" s="341">
        <v>3.75</v>
      </c>
      <c r="G21" s="341" t="s">
        <v>760</v>
      </c>
      <c r="H21" s="341">
        <v>1.829</v>
      </c>
      <c r="I21" s="341" t="s">
        <v>761</v>
      </c>
      <c r="J21" s="341">
        <f>+G17</f>
        <v>4</v>
      </c>
      <c r="K21" s="341" t="s">
        <v>762</v>
      </c>
      <c r="L21" s="341">
        <f>+I17</f>
        <v>2</v>
      </c>
      <c r="M21" s="341" t="s">
        <v>764</v>
      </c>
      <c r="N21" s="341">
        <v>3.34</v>
      </c>
      <c r="O21" s="341" t="s">
        <v>760</v>
      </c>
      <c r="P21" s="341">
        <v>1.829</v>
      </c>
      <c r="Q21" s="341" t="s">
        <v>761</v>
      </c>
      <c r="R21" s="341">
        <f>+G18</f>
        <v>4</v>
      </c>
      <c r="S21" s="341" t="s">
        <v>762</v>
      </c>
      <c r="T21" s="341">
        <f>+I18</f>
        <v>2</v>
      </c>
      <c r="U21" s="341" t="s">
        <v>765</v>
      </c>
      <c r="V21" s="308">
        <v>1</v>
      </c>
      <c r="W21" s="308">
        <f>ROUNDDOWN((F21/H21*J21*L21)+(N21/P21*R21*T21)*V21,2)</f>
        <v>31.01</v>
      </c>
      <c r="X21" s="308"/>
      <c r="Y21" s="308">
        <f t="shared" si="1"/>
        <v>31.01</v>
      </c>
      <c r="Z21" s="308"/>
    </row>
    <row r="22" spans="1:26" ht="30" customHeight="1">
      <c r="A22" s="342" t="s">
        <v>791</v>
      </c>
      <c r="B22" s="342" t="s">
        <v>767</v>
      </c>
      <c r="C22" s="308"/>
      <c r="D22" s="306" t="s">
        <v>766</v>
      </c>
      <c r="E22" s="340">
        <v>3.75</v>
      </c>
      <c r="F22" s="341" t="s">
        <v>769</v>
      </c>
      <c r="G22" s="341">
        <f>5.37+0.5+3.96</f>
        <v>9.83</v>
      </c>
      <c r="H22" s="341" t="s">
        <v>770</v>
      </c>
      <c r="I22" s="341">
        <v>2</v>
      </c>
      <c r="J22" s="341" t="s">
        <v>756</v>
      </c>
      <c r="K22" s="341"/>
      <c r="L22" s="341"/>
      <c r="M22" s="341"/>
      <c r="N22" s="341"/>
      <c r="O22" s="341"/>
      <c r="P22" s="341"/>
      <c r="Q22" s="341"/>
      <c r="R22" s="341"/>
      <c r="S22" s="341"/>
      <c r="T22" s="341"/>
      <c r="U22" s="341"/>
      <c r="V22" s="308">
        <v>2</v>
      </c>
      <c r="W22" s="308">
        <f>ROUNDDOWN(E22*G22*I22*V22,2)</f>
        <v>147.44999999999999</v>
      </c>
      <c r="X22" s="308"/>
      <c r="Y22" s="308">
        <f t="shared" si="0"/>
        <v>147.44999999999999</v>
      </c>
      <c r="Z22" s="308"/>
    </row>
    <row r="23" spans="1:26" ht="30" customHeight="1">
      <c r="A23" s="344"/>
      <c r="B23" s="344"/>
      <c r="C23" s="308"/>
      <c r="D23" s="306" t="s">
        <v>766</v>
      </c>
      <c r="E23" s="340">
        <v>3.3</v>
      </c>
      <c r="F23" s="341" t="s">
        <v>769</v>
      </c>
      <c r="G23" s="341">
        <f>+G22</f>
        <v>9.83</v>
      </c>
      <c r="H23" s="341" t="s">
        <v>770</v>
      </c>
      <c r="I23" s="341">
        <v>2</v>
      </c>
      <c r="J23" s="341" t="s">
        <v>755</v>
      </c>
      <c r="K23" s="341"/>
      <c r="L23" s="341"/>
      <c r="M23" s="341"/>
      <c r="N23" s="341"/>
      <c r="O23" s="341"/>
      <c r="P23" s="341"/>
      <c r="Q23" s="341"/>
      <c r="R23" s="341"/>
      <c r="S23" s="341"/>
      <c r="T23" s="341"/>
      <c r="U23" s="341"/>
      <c r="V23" s="308">
        <v>2</v>
      </c>
      <c r="W23" s="308">
        <f>ROUNDDOWN(E23*G23*I23*V23,2)</f>
        <v>129.75</v>
      </c>
      <c r="X23" s="308"/>
      <c r="Y23" s="308">
        <f t="shared" si="0"/>
        <v>129.75</v>
      </c>
      <c r="Z23" s="308"/>
    </row>
    <row r="24" spans="1:26" ht="30" customHeight="1">
      <c r="A24" s="342" t="s">
        <v>790</v>
      </c>
      <c r="B24" s="342" t="s">
        <v>767</v>
      </c>
      <c r="C24" s="308"/>
      <c r="D24" s="306" t="s">
        <v>766</v>
      </c>
      <c r="E24" s="340">
        <v>3.75</v>
      </c>
      <c r="F24" s="341" t="s">
        <v>769</v>
      </c>
      <c r="G24" s="341">
        <f>+G23</f>
        <v>9.83</v>
      </c>
      <c r="H24" s="341" t="s">
        <v>770</v>
      </c>
      <c r="I24" s="341">
        <v>2</v>
      </c>
      <c r="J24" s="341" t="s">
        <v>756</v>
      </c>
      <c r="K24" s="341"/>
      <c r="L24" s="341"/>
      <c r="M24" s="341"/>
      <c r="N24" s="341"/>
      <c r="O24" s="341"/>
      <c r="P24" s="341"/>
      <c r="Q24" s="341"/>
      <c r="R24" s="341"/>
      <c r="S24" s="341"/>
      <c r="T24" s="341"/>
      <c r="U24" s="341"/>
      <c r="V24" s="308">
        <v>2</v>
      </c>
      <c r="W24" s="308">
        <f>ROUNDDOWN(E24*G24*I24*V24,2)</f>
        <v>147.44999999999999</v>
      </c>
      <c r="X24" s="308"/>
      <c r="Y24" s="308">
        <f t="shared" si="0"/>
        <v>147.44999999999999</v>
      </c>
      <c r="Z24" s="308"/>
    </row>
    <row r="25" spans="1:26" ht="30" customHeight="1">
      <c r="A25" s="344"/>
      <c r="B25" s="344"/>
      <c r="C25" s="308"/>
      <c r="D25" s="306" t="s">
        <v>766</v>
      </c>
      <c r="E25" s="340">
        <v>3.34</v>
      </c>
      <c r="F25" s="341" t="s">
        <v>769</v>
      </c>
      <c r="G25" s="341">
        <f>+G24</f>
        <v>9.83</v>
      </c>
      <c r="H25" s="341" t="s">
        <v>770</v>
      </c>
      <c r="I25" s="341">
        <v>2</v>
      </c>
      <c r="J25" s="341" t="s">
        <v>755</v>
      </c>
      <c r="K25" s="341"/>
      <c r="L25" s="341"/>
      <c r="M25" s="341"/>
      <c r="N25" s="341"/>
      <c r="O25" s="341"/>
      <c r="P25" s="341"/>
      <c r="Q25" s="341"/>
      <c r="R25" s="341"/>
      <c r="S25" s="341"/>
      <c r="T25" s="341"/>
      <c r="U25" s="341"/>
      <c r="V25" s="308">
        <v>2</v>
      </c>
      <c r="W25" s="308">
        <f>ROUNDDOWN(E25*G25*I25*V25,2)</f>
        <v>131.32</v>
      </c>
      <c r="X25" s="308"/>
      <c r="Y25" s="308">
        <f t="shared" si="0"/>
        <v>131.32</v>
      </c>
      <c r="Z25" s="308"/>
    </row>
    <row r="26" spans="1:26" ht="30" customHeight="1">
      <c r="A26" s="344" t="s">
        <v>797</v>
      </c>
      <c r="B26" s="344"/>
      <c r="C26" s="308"/>
      <c r="D26" s="306"/>
      <c r="E26" s="340"/>
      <c r="F26" s="341"/>
      <c r="G26" s="341"/>
      <c r="H26" s="341"/>
      <c r="I26" s="341"/>
      <c r="J26" s="341"/>
      <c r="K26" s="341"/>
      <c r="L26" s="341"/>
      <c r="M26" s="341"/>
      <c r="N26" s="341"/>
      <c r="O26" s="341"/>
      <c r="P26" s="341"/>
      <c r="Q26" s="341"/>
      <c r="R26" s="341"/>
      <c r="S26" s="341"/>
      <c r="T26" s="341"/>
      <c r="U26" s="341"/>
      <c r="V26" s="308"/>
      <c r="W26" s="308"/>
      <c r="X26" s="308"/>
      <c r="Y26" s="308"/>
      <c r="Z26" s="308"/>
    </row>
    <row r="27" spans="1:26" ht="30" customHeight="1">
      <c r="A27" s="342" t="s">
        <v>790</v>
      </c>
      <c r="B27" s="308" t="s">
        <v>775</v>
      </c>
      <c r="C27" s="308"/>
      <c r="D27" s="306" t="s">
        <v>732</v>
      </c>
      <c r="E27" s="340">
        <v>3.34</v>
      </c>
      <c r="F27" s="341" t="s">
        <v>769</v>
      </c>
      <c r="G27" s="341">
        <v>5.37</v>
      </c>
      <c r="H27" s="341" t="s">
        <v>770</v>
      </c>
      <c r="I27" s="341">
        <v>2</v>
      </c>
      <c r="J27" s="341" t="s">
        <v>747</v>
      </c>
      <c r="K27" s="341"/>
      <c r="L27" s="341"/>
      <c r="M27" s="341"/>
      <c r="N27" s="341"/>
      <c r="O27" s="341"/>
      <c r="P27" s="341"/>
      <c r="Q27" s="341"/>
      <c r="R27" s="341"/>
      <c r="S27" s="341"/>
      <c r="T27" s="341"/>
      <c r="U27" s="341"/>
      <c r="V27" s="308">
        <v>2</v>
      </c>
      <c r="W27" s="308">
        <f>ROUNDDOWN(E27*G27*I27*V27,2)</f>
        <v>71.739999999999995</v>
      </c>
      <c r="X27" s="350"/>
      <c r="Y27" s="308">
        <f t="shared" ref="Y27:Y30" si="2">ROUNDDOWN(W27+(W27*X27),2)</f>
        <v>71.739999999999995</v>
      </c>
      <c r="Z27" s="308"/>
    </row>
    <row r="28" spans="1:26" ht="30" customHeight="1">
      <c r="A28" s="344"/>
      <c r="B28" s="308" t="s">
        <v>777</v>
      </c>
      <c r="C28" s="308"/>
      <c r="D28" s="306" t="s">
        <v>732</v>
      </c>
      <c r="E28" s="340">
        <v>3.75</v>
      </c>
      <c r="F28" s="341" t="s">
        <v>769</v>
      </c>
      <c r="G28" s="341">
        <v>5.37</v>
      </c>
      <c r="H28" s="341" t="s">
        <v>770</v>
      </c>
      <c r="I28" s="341">
        <v>2</v>
      </c>
      <c r="J28" s="341" t="s">
        <v>747</v>
      </c>
      <c r="K28" s="341"/>
      <c r="L28" s="341"/>
      <c r="M28" s="341"/>
      <c r="N28" s="341"/>
      <c r="O28" s="341"/>
      <c r="P28" s="341"/>
      <c r="Q28" s="341"/>
      <c r="R28" s="341"/>
      <c r="S28" s="341"/>
      <c r="T28" s="341"/>
      <c r="U28" s="341"/>
      <c r="V28" s="308">
        <v>2</v>
      </c>
      <c r="W28" s="308">
        <f t="shared" ref="W28:W30" si="3">ROUNDDOWN(E28*G28*I28*V28,2)</f>
        <v>80.55</v>
      </c>
      <c r="X28" s="350"/>
      <c r="Y28" s="308">
        <f t="shared" si="2"/>
        <v>80.55</v>
      </c>
      <c r="Z28" s="308"/>
    </row>
    <row r="29" spans="1:26" ht="30" customHeight="1">
      <c r="A29" s="342" t="s">
        <v>789</v>
      </c>
      <c r="B29" s="308" t="s">
        <v>775</v>
      </c>
      <c r="C29" s="308"/>
      <c r="D29" s="306" t="s">
        <v>732</v>
      </c>
      <c r="E29" s="340">
        <v>3.3</v>
      </c>
      <c r="F29" s="341" t="s">
        <v>769</v>
      </c>
      <c r="G29" s="341">
        <v>5.37</v>
      </c>
      <c r="H29" s="341" t="s">
        <v>770</v>
      </c>
      <c r="I29" s="341">
        <v>2</v>
      </c>
      <c r="J29" s="341" t="s">
        <v>747</v>
      </c>
      <c r="K29" s="341"/>
      <c r="L29" s="341"/>
      <c r="M29" s="341"/>
      <c r="N29" s="341"/>
      <c r="O29" s="341"/>
      <c r="P29" s="341"/>
      <c r="Q29" s="341"/>
      <c r="R29" s="341"/>
      <c r="S29" s="341"/>
      <c r="T29" s="341"/>
      <c r="U29" s="341"/>
      <c r="V29" s="308">
        <v>2</v>
      </c>
      <c r="W29" s="308">
        <f t="shared" si="3"/>
        <v>70.88</v>
      </c>
      <c r="X29" s="350"/>
      <c r="Y29" s="308">
        <f t="shared" si="2"/>
        <v>70.88</v>
      </c>
      <c r="Z29" s="308"/>
    </row>
    <row r="30" spans="1:26" ht="30" customHeight="1">
      <c r="A30" s="344"/>
      <c r="B30" s="308" t="s">
        <v>777</v>
      </c>
      <c r="C30" s="308"/>
      <c r="D30" s="306" t="s">
        <v>732</v>
      </c>
      <c r="E30" s="340">
        <v>3.75</v>
      </c>
      <c r="F30" s="341" t="s">
        <v>769</v>
      </c>
      <c r="G30" s="341">
        <v>5.37</v>
      </c>
      <c r="H30" s="341" t="s">
        <v>770</v>
      </c>
      <c r="I30" s="341">
        <v>2</v>
      </c>
      <c r="J30" s="341" t="s">
        <v>747</v>
      </c>
      <c r="K30" s="341"/>
      <c r="L30" s="341"/>
      <c r="M30" s="341"/>
      <c r="N30" s="341"/>
      <c r="O30" s="341"/>
      <c r="P30" s="341"/>
      <c r="Q30" s="341"/>
      <c r="R30" s="341"/>
      <c r="S30" s="341"/>
      <c r="T30" s="341"/>
      <c r="U30" s="341"/>
      <c r="V30" s="308">
        <v>2</v>
      </c>
      <c r="W30" s="308">
        <f t="shared" si="3"/>
        <v>80.55</v>
      </c>
      <c r="X30" s="350"/>
      <c r="Y30" s="308">
        <f t="shared" si="2"/>
        <v>80.55</v>
      </c>
      <c r="Z30" s="308"/>
    </row>
    <row r="31" spans="1:26" ht="30" customHeight="1">
      <c r="A31" s="344" t="s">
        <v>801</v>
      </c>
      <c r="B31" s="344"/>
      <c r="C31" s="308"/>
      <c r="D31" s="306" t="s">
        <v>736</v>
      </c>
      <c r="E31" s="340">
        <v>4</v>
      </c>
      <c r="F31" s="341" t="s">
        <v>728</v>
      </c>
      <c r="G31" s="341"/>
      <c r="H31" s="341"/>
      <c r="I31" s="341"/>
      <c r="J31" s="341"/>
      <c r="K31" s="341"/>
      <c r="L31" s="341"/>
      <c r="M31" s="341"/>
      <c r="N31" s="341"/>
      <c r="O31" s="341"/>
      <c r="P31" s="341"/>
      <c r="Q31" s="341"/>
      <c r="R31" s="341"/>
      <c r="S31" s="341"/>
      <c r="T31" s="341"/>
      <c r="U31" s="341"/>
      <c r="V31" s="308">
        <f>+E31</f>
        <v>4</v>
      </c>
      <c r="W31" s="308"/>
      <c r="X31" s="308"/>
      <c r="Y31" s="308">
        <f>+V31</f>
        <v>4</v>
      </c>
      <c r="Z31" s="308"/>
    </row>
    <row r="32" spans="1:26" ht="30" customHeight="1">
      <c r="A32" s="308" t="s">
        <v>833</v>
      </c>
      <c r="B32" s="308"/>
      <c r="C32" s="308"/>
      <c r="D32" s="306"/>
      <c r="E32" s="340"/>
      <c r="F32" s="341"/>
      <c r="G32" s="341"/>
      <c r="H32" s="341"/>
      <c r="I32" s="341"/>
      <c r="J32" s="341"/>
      <c r="K32" s="341"/>
      <c r="L32" s="341"/>
      <c r="M32" s="341"/>
      <c r="N32" s="341"/>
      <c r="O32" s="341"/>
      <c r="P32" s="341"/>
      <c r="Q32" s="341"/>
      <c r="R32" s="341"/>
      <c r="S32" s="341"/>
      <c r="T32" s="341"/>
      <c r="U32" s="341"/>
      <c r="V32" s="308"/>
      <c r="W32" s="308"/>
      <c r="X32" s="308"/>
      <c r="Y32" s="308"/>
      <c r="Z32" s="308"/>
    </row>
    <row r="33" spans="1:26" ht="30" customHeight="1">
      <c r="A33" s="342" t="s">
        <v>812</v>
      </c>
      <c r="B33" s="308" t="s">
        <v>775</v>
      </c>
      <c r="C33" s="308"/>
      <c r="D33" s="306" t="s">
        <v>729</v>
      </c>
      <c r="E33" s="340">
        <v>3.34</v>
      </c>
      <c r="F33" s="341" t="s">
        <v>769</v>
      </c>
      <c r="G33" s="341">
        <v>5.37</v>
      </c>
      <c r="H33" s="341" t="s">
        <v>769</v>
      </c>
      <c r="I33" s="341">
        <v>4.5</v>
      </c>
      <c r="J33" s="341" t="s">
        <v>773</v>
      </c>
      <c r="K33" s="341">
        <v>7.85</v>
      </c>
      <c r="L33" s="341" t="s">
        <v>761</v>
      </c>
      <c r="M33" s="341">
        <v>2</v>
      </c>
      <c r="N33" s="341" t="s">
        <v>747</v>
      </c>
      <c r="O33" s="341"/>
      <c r="P33" s="341"/>
      <c r="Q33" s="341"/>
      <c r="R33" s="341"/>
      <c r="S33" s="341"/>
      <c r="T33" s="341"/>
      <c r="U33" s="341"/>
      <c r="V33" s="308">
        <v>2</v>
      </c>
      <c r="W33" s="308">
        <f>ROUNDDOWN(E33*G33*I33*K33*M33*V33,2)</f>
        <v>2534.3200000000002</v>
      </c>
      <c r="X33" s="350">
        <v>0.1</v>
      </c>
      <c r="Y33" s="308">
        <f t="shared" ref="Y33:Y36" si="4">ROUNDDOWN(W33+(W33*X33),2)</f>
        <v>2787.75</v>
      </c>
      <c r="Z33" s="308"/>
    </row>
    <row r="34" spans="1:26" ht="30" customHeight="1">
      <c r="A34" s="344"/>
      <c r="B34" s="308" t="s">
        <v>777</v>
      </c>
      <c r="C34" s="308"/>
      <c r="D34" s="306" t="s">
        <v>729</v>
      </c>
      <c r="E34" s="340">
        <v>3.75</v>
      </c>
      <c r="F34" s="341" t="s">
        <v>769</v>
      </c>
      <c r="G34" s="341">
        <v>5.37</v>
      </c>
      <c r="H34" s="341" t="s">
        <v>769</v>
      </c>
      <c r="I34" s="341">
        <v>4.5</v>
      </c>
      <c r="J34" s="341" t="s">
        <v>773</v>
      </c>
      <c r="K34" s="341">
        <v>7.85</v>
      </c>
      <c r="L34" s="341" t="s">
        <v>761</v>
      </c>
      <c r="M34" s="341">
        <v>2</v>
      </c>
      <c r="N34" s="341" t="s">
        <v>747</v>
      </c>
      <c r="O34" s="341"/>
      <c r="P34" s="341"/>
      <c r="Q34" s="341"/>
      <c r="R34" s="341"/>
      <c r="S34" s="341"/>
      <c r="T34" s="341"/>
      <c r="U34" s="341"/>
      <c r="V34" s="308">
        <v>2</v>
      </c>
      <c r="W34" s="308">
        <f>ROUNDDOWN(E34*G34*I34*K34*M34*V34,2)</f>
        <v>2845.42</v>
      </c>
      <c r="X34" s="350">
        <v>0.1</v>
      </c>
      <c r="Y34" s="308">
        <f t="shared" si="4"/>
        <v>3129.96</v>
      </c>
      <c r="Z34" s="308"/>
    </row>
    <row r="35" spans="1:26" ht="30" customHeight="1">
      <c r="A35" s="342" t="s">
        <v>813</v>
      </c>
      <c r="B35" s="308" t="s">
        <v>775</v>
      </c>
      <c r="C35" s="308"/>
      <c r="D35" s="306" t="s">
        <v>729</v>
      </c>
      <c r="E35" s="340">
        <v>3.3</v>
      </c>
      <c r="F35" s="341" t="s">
        <v>769</v>
      </c>
      <c r="G35" s="341">
        <v>5.37</v>
      </c>
      <c r="H35" s="341" t="s">
        <v>769</v>
      </c>
      <c r="I35" s="341">
        <v>4.5</v>
      </c>
      <c r="J35" s="341" t="s">
        <v>773</v>
      </c>
      <c r="K35" s="341">
        <v>7.85</v>
      </c>
      <c r="L35" s="341" t="s">
        <v>761</v>
      </c>
      <c r="M35" s="341">
        <v>2</v>
      </c>
      <c r="N35" s="341" t="s">
        <v>747</v>
      </c>
      <c r="O35" s="341"/>
      <c r="P35" s="341"/>
      <c r="Q35" s="341"/>
      <c r="R35" s="341"/>
      <c r="S35" s="341"/>
      <c r="T35" s="341"/>
      <c r="U35" s="341"/>
      <c r="V35" s="308">
        <v>2</v>
      </c>
      <c r="W35" s="308">
        <f>ROUNDDOWN(E35*G35*I35*K35*M35*V35,2)</f>
        <v>2503.9699999999998</v>
      </c>
      <c r="X35" s="350">
        <v>0.1</v>
      </c>
      <c r="Y35" s="308">
        <f t="shared" si="4"/>
        <v>2754.36</v>
      </c>
      <c r="Z35" s="308"/>
    </row>
    <row r="36" spans="1:26" ht="30" customHeight="1">
      <c r="A36" s="344"/>
      <c r="B36" s="308" t="s">
        <v>777</v>
      </c>
      <c r="C36" s="308"/>
      <c r="D36" s="306" t="s">
        <v>729</v>
      </c>
      <c r="E36" s="340">
        <v>3.75</v>
      </c>
      <c r="F36" s="341" t="s">
        <v>769</v>
      </c>
      <c r="G36" s="341">
        <v>5.37</v>
      </c>
      <c r="H36" s="341" t="s">
        <v>769</v>
      </c>
      <c r="I36" s="341">
        <v>4.5</v>
      </c>
      <c r="J36" s="341" t="s">
        <v>773</v>
      </c>
      <c r="K36" s="341">
        <v>7.85</v>
      </c>
      <c r="L36" s="341" t="s">
        <v>761</v>
      </c>
      <c r="M36" s="341">
        <v>2</v>
      </c>
      <c r="N36" s="341" t="s">
        <v>747</v>
      </c>
      <c r="O36" s="341"/>
      <c r="P36" s="341"/>
      <c r="Q36" s="341"/>
      <c r="R36" s="341"/>
      <c r="S36" s="341"/>
      <c r="T36" s="341"/>
      <c r="U36" s="341"/>
      <c r="V36" s="308">
        <v>2</v>
      </c>
      <c r="W36" s="308">
        <f>ROUNDDOWN(E36*G36*I36*K36*M36*V36,2)</f>
        <v>2845.42</v>
      </c>
      <c r="X36" s="350">
        <v>0.1</v>
      </c>
      <c r="Y36" s="308">
        <f t="shared" si="4"/>
        <v>3129.96</v>
      </c>
      <c r="Z36" s="308"/>
    </row>
    <row r="37" spans="1:26" ht="30" customHeight="1">
      <c r="A37" s="308" t="s">
        <v>804</v>
      </c>
      <c r="B37" s="308"/>
      <c r="C37" s="308"/>
      <c r="D37" s="306"/>
      <c r="E37" s="340"/>
      <c r="F37" s="341"/>
      <c r="G37" s="341"/>
      <c r="H37" s="341"/>
      <c r="I37" s="341"/>
      <c r="J37" s="341"/>
      <c r="K37" s="341"/>
      <c r="L37" s="341"/>
      <c r="M37" s="341"/>
      <c r="N37" s="341"/>
      <c r="O37" s="341"/>
      <c r="P37" s="341"/>
      <c r="Q37" s="341"/>
      <c r="R37" s="341"/>
      <c r="S37" s="341"/>
      <c r="T37" s="341"/>
      <c r="U37" s="341"/>
      <c r="V37" s="308"/>
      <c r="W37" s="308"/>
      <c r="X37" s="308"/>
      <c r="Y37" s="308"/>
      <c r="Z37" s="308"/>
    </row>
    <row r="38" spans="1:26" ht="30" customHeight="1">
      <c r="A38" s="308" t="s">
        <v>805</v>
      </c>
      <c r="B38" s="308"/>
      <c r="C38" s="308"/>
      <c r="D38" s="306" t="s">
        <v>802</v>
      </c>
      <c r="E38" s="340">
        <v>1</v>
      </c>
      <c r="F38" s="341" t="s">
        <v>806</v>
      </c>
      <c r="G38" s="341">
        <v>4</v>
      </c>
      <c r="H38" s="341" t="s">
        <v>747</v>
      </c>
      <c r="I38" s="341"/>
      <c r="J38" s="341"/>
      <c r="K38" s="341"/>
      <c r="L38" s="341"/>
      <c r="M38" s="341"/>
      <c r="N38" s="341"/>
      <c r="O38" s="341"/>
      <c r="P38" s="341"/>
      <c r="Q38" s="341"/>
      <c r="R38" s="341"/>
      <c r="S38" s="341"/>
      <c r="T38" s="341"/>
      <c r="U38" s="341"/>
      <c r="V38" s="308">
        <v>4</v>
      </c>
      <c r="W38" s="308">
        <f>+V38*G38*E38</f>
        <v>16</v>
      </c>
      <c r="X38" s="308"/>
      <c r="Y38" s="308">
        <f>ROUNDDOWN(W38+(W38*X38),2)</f>
        <v>16</v>
      </c>
      <c r="Z38" s="308"/>
    </row>
    <row r="39" spans="1:26" ht="30" customHeight="1">
      <c r="A39" s="308" t="s">
        <v>807</v>
      </c>
      <c r="B39" s="308"/>
      <c r="C39" s="308"/>
      <c r="D39" s="306" t="s">
        <v>733</v>
      </c>
      <c r="E39" s="340">
        <v>1</v>
      </c>
      <c r="F39" s="341" t="s">
        <v>806</v>
      </c>
      <c r="G39" s="341">
        <v>1</v>
      </c>
      <c r="H39" s="341" t="s">
        <v>803</v>
      </c>
      <c r="I39" s="341"/>
      <c r="J39" s="341"/>
      <c r="K39" s="341"/>
      <c r="L39" s="341"/>
      <c r="M39" s="341"/>
      <c r="N39" s="341"/>
      <c r="O39" s="341"/>
      <c r="P39" s="341"/>
      <c r="Q39" s="341"/>
      <c r="R39" s="341"/>
      <c r="S39" s="341"/>
      <c r="T39" s="341"/>
      <c r="U39" s="341"/>
      <c r="V39" s="308">
        <v>4</v>
      </c>
      <c r="W39" s="308">
        <f>+V39*G39*E39</f>
        <v>4</v>
      </c>
      <c r="X39" s="308"/>
      <c r="Y39" s="308">
        <f t="shared" ref="Y39:Y40" si="5">ROUNDDOWN(W39+(W39*X39),2)</f>
        <v>4</v>
      </c>
      <c r="Z39" s="308"/>
    </row>
    <row r="40" spans="1:26" ht="30" customHeight="1">
      <c r="A40" s="308" t="s">
        <v>808</v>
      </c>
      <c r="B40" s="308"/>
      <c r="C40" s="308"/>
      <c r="D40" s="306" t="s">
        <v>733</v>
      </c>
      <c r="E40" s="340">
        <v>1</v>
      </c>
      <c r="F40" s="341" t="s">
        <v>806</v>
      </c>
      <c r="G40" s="341">
        <v>1</v>
      </c>
      <c r="H40" s="341" t="s">
        <v>803</v>
      </c>
      <c r="I40" s="341"/>
      <c r="J40" s="341"/>
      <c r="K40" s="341"/>
      <c r="L40" s="341"/>
      <c r="M40" s="341"/>
      <c r="N40" s="341"/>
      <c r="O40" s="341"/>
      <c r="P40" s="341"/>
      <c r="Q40" s="341"/>
      <c r="R40" s="341"/>
      <c r="S40" s="341"/>
      <c r="T40" s="341"/>
      <c r="U40" s="341"/>
      <c r="V40" s="308">
        <v>4</v>
      </c>
      <c r="W40" s="308">
        <f>+V40*G40*E40</f>
        <v>4</v>
      </c>
      <c r="X40" s="308"/>
      <c r="Y40" s="308">
        <f t="shared" si="5"/>
        <v>4</v>
      </c>
      <c r="Z40" s="308"/>
    </row>
  </sheetData>
  <mergeCells count="6">
    <mergeCell ref="Z5:Z6"/>
    <mergeCell ref="E5:U6"/>
    <mergeCell ref="A5:A6"/>
    <mergeCell ref="B5:B6"/>
    <mergeCell ref="C5:C6"/>
    <mergeCell ref="D5:D6"/>
  </mergeCells>
  <phoneticPr fontId="5" type="noConversion"/>
  <printOptions horizontalCentered="1"/>
  <pageMargins left="0.98425196850393704" right="0.98425196850393704" top="0.78740157480314965" bottom="0.78740157480314965" header="0.51181102362204722" footer="0.51181102362204722"/>
  <pageSetup paperSize="9" scale="52" fitToHeight="100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FF0000"/>
    <pageSetUpPr fitToPage="1"/>
  </sheetPr>
  <dimension ref="A1:V44"/>
  <sheetViews>
    <sheetView view="pageBreakPreview" zoomScaleNormal="100" zoomScaleSheetLayoutView="100" workbookViewId="0"/>
  </sheetViews>
  <sheetFormatPr defaultColWidth="7.44140625" defaultRowHeight="20.100000000000001" customHeight="1"/>
  <cols>
    <col min="1" max="1" width="16.77734375" style="96" customWidth="1"/>
    <col min="2" max="2" width="24.5546875" style="96" customWidth="1"/>
    <col min="3" max="3" width="18" style="96" customWidth="1"/>
    <col min="4" max="4" width="13.21875" style="96" customWidth="1"/>
    <col min="5" max="5" width="3.88671875" style="96" customWidth="1"/>
    <col min="6" max="10" width="0" style="96" hidden="1" customWidth="1"/>
    <col min="11" max="16384" width="7.44140625" style="96"/>
  </cols>
  <sheetData>
    <row r="1" spans="1:6" ht="20.100000000000001" customHeight="1">
      <c r="A1" s="364" t="s">
        <v>837</v>
      </c>
      <c r="B1" s="93"/>
      <c r="C1" s="93"/>
      <c r="D1" s="94"/>
      <c r="F1" s="203" t="s">
        <v>466</v>
      </c>
    </row>
    <row r="2" spans="1:6" ht="22.5">
      <c r="A2" s="97" t="s">
        <v>315</v>
      </c>
      <c r="B2" s="97"/>
      <c r="C2" s="97"/>
      <c r="D2" s="94"/>
    </row>
    <row r="3" spans="1:6" s="98" customFormat="1" ht="20.100000000000001" customHeight="1">
      <c r="B3" s="210"/>
      <c r="C3" s="210"/>
      <c r="D3" s="100" t="s">
        <v>314</v>
      </c>
      <c r="E3" s="210"/>
    </row>
    <row r="4" spans="1:6" s="207" customFormat="1" ht="27">
      <c r="A4" s="204" t="s">
        <v>169</v>
      </c>
      <c r="B4" s="205" t="s">
        <v>170</v>
      </c>
      <c r="C4" s="205" t="s">
        <v>2</v>
      </c>
      <c r="D4" s="206" t="s">
        <v>255</v>
      </c>
      <c r="E4" s="219"/>
      <c r="F4" s="219"/>
    </row>
    <row r="5" spans="1:6" s="98" customFormat="1" ht="21" customHeight="1">
      <c r="A5" s="208" t="s">
        <v>171</v>
      </c>
      <c r="B5" s="208" t="s">
        <v>172</v>
      </c>
      <c r="C5" s="386" t="s">
        <v>229</v>
      </c>
      <c r="D5" s="209">
        <v>8.9999999999999993E-3</v>
      </c>
    </row>
    <row r="6" spans="1:6" s="98" customFormat="1" ht="21" customHeight="1">
      <c r="A6" s="226" t="s">
        <v>173</v>
      </c>
      <c r="B6" s="227" t="s">
        <v>174</v>
      </c>
      <c r="C6" s="387"/>
      <c r="D6" s="213">
        <v>4.0000000000000001E-3</v>
      </c>
    </row>
    <row r="7" spans="1:6" s="98" customFormat="1" ht="21" customHeight="1">
      <c r="A7" s="228" t="s">
        <v>175</v>
      </c>
      <c r="B7" s="228"/>
      <c r="C7" s="387"/>
      <c r="D7" s="214">
        <v>5.0000000000000001E-3</v>
      </c>
    </row>
    <row r="8" spans="1:6" s="98" customFormat="1" ht="21" customHeight="1">
      <c r="A8" s="228" t="s">
        <v>176</v>
      </c>
      <c r="B8" s="228"/>
      <c r="C8" s="387"/>
      <c r="D8" s="214">
        <v>1.4999999999999999E-2</v>
      </c>
    </row>
    <row r="9" spans="1:6" s="98" customFormat="1" ht="21" customHeight="1">
      <c r="A9" s="228" t="s">
        <v>177</v>
      </c>
      <c r="B9" s="228" t="s">
        <v>178</v>
      </c>
      <c r="C9" s="387"/>
      <c r="D9" s="214">
        <v>5.0000000000000001E-3</v>
      </c>
    </row>
    <row r="10" spans="1:6" s="98" customFormat="1" ht="27">
      <c r="A10" s="228" t="s">
        <v>179</v>
      </c>
      <c r="B10" s="228" t="s">
        <v>253</v>
      </c>
      <c r="C10" s="387"/>
      <c r="D10" s="214">
        <v>1.7999999999999999E-2</v>
      </c>
    </row>
    <row r="11" spans="1:6" s="98" customFormat="1" ht="21" customHeight="1">
      <c r="A11" s="228" t="s">
        <v>179</v>
      </c>
      <c r="B11" s="228" t="s">
        <v>180</v>
      </c>
      <c r="C11" s="387"/>
      <c r="D11" s="214">
        <v>8.0000000000000002E-3</v>
      </c>
    </row>
    <row r="12" spans="1:6" s="98" customFormat="1" ht="21" customHeight="1">
      <c r="A12" s="228" t="s">
        <v>181</v>
      </c>
      <c r="B12" s="228"/>
      <c r="C12" s="387"/>
      <c r="D12" s="214">
        <v>1.0999999999999999E-2</v>
      </c>
    </row>
    <row r="13" spans="1:6" s="98" customFormat="1" ht="21" customHeight="1">
      <c r="A13" s="228" t="s">
        <v>182</v>
      </c>
      <c r="B13" s="228"/>
      <c r="C13" s="387"/>
      <c r="D13" s="214">
        <v>6.0000000000000001E-3</v>
      </c>
    </row>
    <row r="14" spans="1:6" s="98" customFormat="1" ht="21" customHeight="1">
      <c r="A14" s="228" t="s">
        <v>183</v>
      </c>
      <c r="B14" s="228" t="s">
        <v>184</v>
      </c>
      <c r="C14" s="387"/>
      <c r="D14" s="214">
        <v>7.0000000000000001E-3</v>
      </c>
    </row>
    <row r="15" spans="1:6" s="98" customFormat="1" ht="21" customHeight="1">
      <c r="A15" s="228" t="s">
        <v>183</v>
      </c>
      <c r="B15" s="228" t="s">
        <v>185</v>
      </c>
      <c r="C15" s="387"/>
      <c r="D15" s="214">
        <v>3.0000000000000001E-3</v>
      </c>
    </row>
    <row r="16" spans="1:6" s="98" customFormat="1" ht="21" customHeight="1">
      <c r="A16" s="228" t="s">
        <v>183</v>
      </c>
      <c r="B16" s="228" t="s">
        <v>79</v>
      </c>
      <c r="C16" s="387"/>
      <c r="D16" s="214">
        <v>5.0000000000000001E-3</v>
      </c>
    </row>
    <row r="17" spans="1:7" s="98" customFormat="1" ht="21" customHeight="1">
      <c r="A17" s="228" t="s">
        <v>191</v>
      </c>
      <c r="B17" s="228" t="s">
        <v>192</v>
      </c>
      <c r="C17" s="387"/>
      <c r="D17" s="214">
        <v>8.0000000000000002E-3</v>
      </c>
    </row>
    <row r="18" spans="1:7" s="98" customFormat="1" ht="21" customHeight="1">
      <c r="A18" s="228" t="s">
        <v>5</v>
      </c>
      <c r="B18" s="228" t="s">
        <v>190</v>
      </c>
      <c r="C18" s="385"/>
      <c r="D18" s="229">
        <v>3.0000000000000001E-3</v>
      </c>
    </row>
    <row r="19" spans="1:7" s="98" customFormat="1" ht="21.75" customHeight="1">
      <c r="A19" s="230" t="s">
        <v>3</v>
      </c>
      <c r="B19" s="230"/>
      <c r="C19" s="230"/>
      <c r="D19" s="224">
        <f>+D18</f>
        <v>3.0000000000000001E-3</v>
      </c>
      <c r="E19" s="217"/>
      <c r="F19" s="217"/>
      <c r="G19" s="217"/>
    </row>
    <row r="20" spans="1:7" s="98" customFormat="1" ht="15.75" customHeight="1">
      <c r="A20" s="215" t="s">
        <v>186</v>
      </c>
      <c r="B20" s="215"/>
      <c r="C20" s="215"/>
      <c r="D20" s="101"/>
      <c r="E20" s="212"/>
      <c r="F20" s="212"/>
      <c r="G20" s="212"/>
    </row>
    <row r="21" spans="1:7" s="98" customFormat="1" ht="15.75" customHeight="1">
      <c r="A21" s="218" t="s">
        <v>839</v>
      </c>
      <c r="B21" s="215"/>
      <c r="C21" s="215"/>
      <c r="D21" s="101"/>
      <c r="E21" s="212"/>
      <c r="F21" s="212"/>
      <c r="G21" s="212"/>
    </row>
    <row r="22" spans="1:7" s="98" customFormat="1" ht="15.75" customHeight="1">
      <c r="A22" s="215" t="s">
        <v>477</v>
      </c>
      <c r="B22" s="215"/>
      <c r="C22" s="215"/>
      <c r="D22" s="101"/>
      <c r="E22" s="212"/>
      <c r="F22" s="212"/>
      <c r="G22" s="212"/>
    </row>
    <row r="23" spans="1:7" s="98" customFormat="1" ht="15.75" customHeight="1">
      <c r="A23" s="215" t="s">
        <v>254</v>
      </c>
      <c r="B23" s="101"/>
      <c r="C23" s="101"/>
      <c r="D23" s="101"/>
      <c r="E23" s="212"/>
      <c r="F23" s="212"/>
    </row>
    <row r="24" spans="1:7" s="211" customFormat="1" ht="15.75" customHeight="1">
      <c r="A24" s="215" t="e">
        <f>#REF!</f>
        <v>#REF!</v>
      </c>
      <c r="B24" s="101"/>
      <c r="C24" s="101"/>
      <c r="D24" s="101"/>
      <c r="E24" s="231"/>
      <c r="F24" s="212"/>
      <c r="G24" s="212"/>
    </row>
    <row r="25" spans="1:7" s="211" customFormat="1" ht="15.75" customHeight="1">
      <c r="A25" s="163" t="s">
        <v>525</v>
      </c>
      <c r="B25" s="101"/>
      <c r="C25" s="101"/>
      <c r="D25" s="101"/>
      <c r="E25" s="231"/>
      <c r="F25" s="212"/>
      <c r="G25" s="212"/>
    </row>
    <row r="26" spans="1:7" s="98" customFormat="1" ht="15.75" customHeight="1">
      <c r="A26" s="225" t="s">
        <v>297</v>
      </c>
      <c r="B26" s="101"/>
      <c r="C26" s="101"/>
      <c r="D26" s="101"/>
      <c r="E26" s="217"/>
      <c r="F26" s="212"/>
      <c r="G26" s="212"/>
    </row>
    <row r="27" spans="1:7" s="98" customFormat="1" ht="15.75" customHeight="1">
      <c r="A27" s="225" t="s">
        <v>298</v>
      </c>
      <c r="B27" s="101"/>
      <c r="C27" s="101"/>
      <c r="D27" s="101"/>
      <c r="E27" s="217"/>
      <c r="F27" s="212"/>
      <c r="G27" s="212"/>
    </row>
    <row r="28" spans="1:7" s="98" customFormat="1" ht="15.75" customHeight="1">
      <c r="A28" s="225" t="s">
        <v>299</v>
      </c>
      <c r="B28" s="101"/>
      <c r="C28" s="101"/>
      <c r="D28" s="101"/>
      <c r="E28" s="217"/>
      <c r="F28" s="212"/>
      <c r="G28" s="212"/>
    </row>
    <row r="29" spans="1:7" s="98" customFormat="1" ht="15.75" customHeight="1">
      <c r="A29" s="225" t="s">
        <v>300</v>
      </c>
      <c r="B29" s="101"/>
      <c r="C29" s="101"/>
      <c r="D29" s="101"/>
      <c r="E29" s="217"/>
      <c r="F29" s="212"/>
      <c r="G29" s="212"/>
    </row>
    <row r="30" spans="1:7" s="98" customFormat="1" ht="15.75" customHeight="1">
      <c r="A30" s="225" t="s">
        <v>301</v>
      </c>
      <c r="B30" s="101"/>
      <c r="C30" s="101"/>
      <c r="D30" s="101"/>
      <c r="F30" s="212"/>
      <c r="G30" s="212"/>
    </row>
    <row r="31" spans="1:7" s="98" customFormat="1" ht="15.75" customHeight="1">
      <c r="A31" s="225" t="s">
        <v>302</v>
      </c>
      <c r="B31" s="101"/>
      <c r="C31" s="101"/>
      <c r="D31" s="101"/>
      <c r="F31" s="212"/>
      <c r="G31" s="212"/>
    </row>
    <row r="32" spans="1:7" s="98" customFormat="1" ht="15.75" customHeight="1">
      <c r="A32" s="225" t="s">
        <v>303</v>
      </c>
      <c r="B32" s="101"/>
      <c r="C32" s="101"/>
      <c r="D32" s="101"/>
    </row>
    <row r="33" spans="1:22" s="98" customFormat="1" ht="15.75" customHeight="1">
      <c r="A33" s="225" t="s">
        <v>304</v>
      </c>
      <c r="B33" s="101"/>
      <c r="C33" s="101"/>
      <c r="D33" s="101"/>
    </row>
    <row r="34" spans="1:22" s="98" customFormat="1" ht="14.25" customHeight="1">
      <c r="A34" s="225" t="s">
        <v>305</v>
      </c>
      <c r="B34" s="101"/>
      <c r="C34" s="101"/>
      <c r="D34" s="101"/>
    </row>
    <row r="35" spans="1:22" s="98" customFormat="1" ht="14.25" customHeight="1">
      <c r="A35" s="225" t="s">
        <v>306</v>
      </c>
      <c r="B35" s="101"/>
      <c r="C35" s="101"/>
      <c r="D35" s="101"/>
    </row>
    <row r="36" spans="1:22" s="98" customFormat="1" ht="14.25" customHeight="1">
      <c r="A36" s="225" t="s">
        <v>307</v>
      </c>
      <c r="B36" s="101"/>
      <c r="C36" s="101"/>
      <c r="D36" s="101"/>
    </row>
    <row r="37" spans="1:22" s="98" customFormat="1" ht="14.25" customHeight="1">
      <c r="A37" s="225" t="s">
        <v>534</v>
      </c>
      <c r="B37" s="101"/>
      <c r="C37" s="101"/>
      <c r="D37" s="101"/>
    </row>
    <row r="38" spans="1:22" s="98" customFormat="1" ht="22.5" customHeight="1">
      <c r="A38" s="215"/>
      <c r="B38" s="101"/>
      <c r="C38" s="101"/>
      <c r="D38" s="101"/>
    </row>
    <row r="39" spans="1:22" ht="29.25" hidden="1" customHeight="1">
      <c r="A39" s="232" t="s">
        <v>91</v>
      </c>
      <c r="B39" s="232"/>
      <c r="C39" s="232"/>
      <c r="D39" s="232"/>
      <c r="E39" s="232"/>
      <c r="F39" s="232"/>
      <c r="G39" s="232"/>
      <c r="H39" s="232"/>
      <c r="I39" s="232"/>
      <c r="J39" s="232"/>
      <c r="K39" s="232"/>
      <c r="L39" s="232"/>
      <c r="M39" s="232"/>
      <c r="N39" s="232"/>
      <c r="O39" s="232"/>
      <c r="P39" s="232"/>
      <c r="Q39" s="232"/>
      <c r="R39" s="232"/>
      <c r="S39" s="232"/>
      <c r="T39" s="232"/>
      <c r="U39" s="232"/>
      <c r="V39" s="232"/>
    </row>
    <row r="40" spans="1:22" s="98" customFormat="1" ht="91.5" hidden="1" customHeight="1">
      <c r="A40" s="388" t="s">
        <v>473</v>
      </c>
      <c r="B40" s="389"/>
      <c r="C40" s="389"/>
      <c r="D40" s="389"/>
      <c r="E40" s="389"/>
      <c r="F40" s="233"/>
      <c r="G40" s="233"/>
      <c r="H40" s="233"/>
      <c r="I40" s="233"/>
      <c r="J40" s="233"/>
      <c r="K40" s="233"/>
      <c r="L40" s="233"/>
      <c r="M40" s="233"/>
      <c r="N40" s="234"/>
      <c r="O40" s="235"/>
      <c r="P40" s="235"/>
      <c r="Q40" s="235"/>
      <c r="R40" s="235"/>
      <c r="S40" s="235"/>
      <c r="T40" s="235"/>
      <c r="U40" s="235"/>
      <c r="V40" s="235"/>
    </row>
    <row r="41" spans="1:22" s="98" customFormat="1" ht="91.5" hidden="1" customHeight="1">
      <c r="A41" s="388" t="s">
        <v>474</v>
      </c>
      <c r="B41" s="389"/>
      <c r="C41" s="389"/>
      <c r="D41" s="389"/>
      <c r="E41" s="389"/>
      <c r="F41" s="233"/>
      <c r="G41" s="233"/>
      <c r="H41" s="233"/>
      <c r="I41" s="233"/>
      <c r="J41" s="233"/>
      <c r="K41" s="233"/>
      <c r="L41" s="234"/>
      <c r="M41" s="235"/>
      <c r="N41" s="235"/>
      <c r="O41" s="235"/>
      <c r="P41" s="235"/>
      <c r="Q41" s="235"/>
      <c r="R41" s="235"/>
      <c r="S41" s="235"/>
      <c r="T41" s="235"/>
      <c r="U41" s="235"/>
      <c r="V41" s="235"/>
    </row>
    <row r="42" spans="1:22" s="98" customFormat="1" ht="91.5" hidden="1" customHeight="1">
      <c r="A42" s="388" t="s">
        <v>475</v>
      </c>
      <c r="B42" s="389"/>
      <c r="C42" s="389"/>
      <c r="D42" s="389"/>
      <c r="E42" s="389"/>
      <c r="F42" s="233"/>
      <c r="G42" s="233"/>
      <c r="H42" s="233"/>
      <c r="I42" s="233"/>
      <c r="J42" s="233"/>
      <c r="K42" s="233"/>
      <c r="L42" s="233"/>
      <c r="M42" s="233"/>
      <c r="N42" s="234"/>
      <c r="O42" s="235"/>
      <c r="P42" s="235"/>
      <c r="Q42" s="235"/>
      <c r="R42" s="235"/>
      <c r="S42" s="235"/>
      <c r="T42" s="235"/>
      <c r="U42" s="235"/>
      <c r="V42" s="235"/>
    </row>
    <row r="43" spans="1:22" s="98" customFormat="1" ht="91.5" hidden="1" customHeight="1">
      <c r="A43" s="388" t="s">
        <v>476</v>
      </c>
      <c r="B43" s="389"/>
      <c r="C43" s="389"/>
      <c r="D43" s="389"/>
      <c r="E43" s="389"/>
      <c r="F43" s="233"/>
      <c r="G43" s="233"/>
      <c r="H43" s="233"/>
      <c r="I43" s="233"/>
      <c r="J43" s="233"/>
      <c r="K43" s="233"/>
      <c r="L43" s="233"/>
      <c r="M43" s="233"/>
      <c r="N43" s="233"/>
      <c r="O43" s="233"/>
      <c r="P43" s="233"/>
      <c r="Q43" s="233"/>
      <c r="R43" s="233"/>
      <c r="S43" s="233"/>
      <c r="T43" s="233"/>
      <c r="U43" s="233"/>
      <c r="V43" s="234"/>
    </row>
    <row r="44" spans="1:22" ht="20.100000000000001" hidden="1" customHeight="1"/>
  </sheetData>
  <mergeCells count="5">
    <mergeCell ref="C5:C18"/>
    <mergeCell ref="A43:E43"/>
    <mergeCell ref="A40:E40"/>
    <mergeCell ref="A41:E41"/>
    <mergeCell ref="A42:E42"/>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rgb="FFFFFF00"/>
    <pageSetUpPr fitToPage="1"/>
  </sheetPr>
  <dimension ref="A1:G14"/>
  <sheetViews>
    <sheetView view="pageBreakPreview" zoomScaleNormal="100" zoomScaleSheetLayoutView="100" workbookViewId="0"/>
  </sheetViews>
  <sheetFormatPr defaultColWidth="8" defaultRowHeight="20.100000000000001" customHeight="1"/>
  <cols>
    <col min="1" max="1" width="19.6640625" style="277" customWidth="1"/>
    <col min="2" max="2" width="21.5546875" style="277" customWidth="1"/>
    <col min="3" max="3" width="13.5546875" style="277" customWidth="1"/>
    <col min="4" max="4" width="8.21875" style="277" customWidth="1"/>
    <col min="5" max="5" width="14.88671875" style="277" customWidth="1"/>
    <col min="6" max="6" width="8" style="277"/>
    <col min="7" max="10" width="0" style="277" hidden="1" customWidth="1"/>
    <col min="11" max="16384" width="8" style="277"/>
  </cols>
  <sheetData>
    <row r="1" spans="1:7" ht="18.75">
      <c r="A1" s="202" t="str">
        <f>"&lt; 표 "&amp;G1&amp;" &gt;"</f>
        <v>&lt; 표 3-2 &gt;</v>
      </c>
      <c r="B1" s="276"/>
      <c r="C1" s="276"/>
      <c r="D1" s="276"/>
      <c r="E1" s="276"/>
      <c r="G1" s="203" t="s">
        <v>467</v>
      </c>
    </row>
    <row r="2" spans="1:7" ht="22.5">
      <c r="A2" s="278" t="s">
        <v>257</v>
      </c>
      <c r="B2" s="276"/>
      <c r="C2" s="276"/>
      <c r="D2" s="276"/>
      <c r="E2" s="276"/>
    </row>
    <row r="3" spans="1:7" ht="13.5"/>
    <row r="4" spans="1:7" ht="13.5">
      <c r="A4" s="98"/>
      <c r="E4" s="279" t="s">
        <v>187</v>
      </c>
    </row>
    <row r="5" spans="1:7" ht="60" customHeight="1">
      <c r="A5" s="280" t="s">
        <v>258</v>
      </c>
      <c r="B5" s="281" t="s">
        <v>188</v>
      </c>
      <c r="C5" s="281" t="s">
        <v>189</v>
      </c>
      <c r="D5" s="282" t="s">
        <v>259</v>
      </c>
      <c r="E5" s="282" t="s">
        <v>260</v>
      </c>
    </row>
    <row r="6" spans="1:7" ht="60" customHeight="1">
      <c r="A6" s="283" t="s">
        <v>264</v>
      </c>
      <c r="B6" s="284" t="s">
        <v>287</v>
      </c>
      <c r="C6" s="285"/>
      <c r="D6" s="286">
        <f>공사이행!C11</f>
        <v>7.7000000000000001E-5</v>
      </c>
      <c r="E6" s="287">
        <f>+ROUNDDOWN(C6*D6,0)</f>
        <v>0</v>
      </c>
    </row>
    <row r="7" spans="1:7" ht="60" customHeight="1">
      <c r="A7" s="226" t="s">
        <v>266</v>
      </c>
      <c r="B7" s="288" t="s">
        <v>261</v>
      </c>
      <c r="C7" s="289"/>
      <c r="D7" s="290">
        <f>건설하도급대금!D12</f>
        <v>8.0999999999999996E-4</v>
      </c>
      <c r="E7" s="291">
        <f>+ROUNDDOWN(C7*D7,0)</f>
        <v>0</v>
      </c>
    </row>
    <row r="8" spans="1:7" ht="60" customHeight="1">
      <c r="A8" s="292" t="s">
        <v>265</v>
      </c>
      <c r="B8" s="293" t="s">
        <v>261</v>
      </c>
      <c r="C8" s="294"/>
      <c r="D8" s="295">
        <f>건설기계지급보증!D15</f>
        <v>1E-3</v>
      </c>
      <c r="E8" s="296">
        <f>+ROUNDDOWN(C8*D8,0)</f>
        <v>0</v>
      </c>
    </row>
    <row r="9" spans="1:7" ht="60" customHeight="1">
      <c r="A9" s="230" t="s">
        <v>262</v>
      </c>
      <c r="B9" s="297"/>
      <c r="C9" s="298"/>
      <c r="D9" s="299"/>
      <c r="E9" s="300">
        <f>SUM(E6:E8)</f>
        <v>0</v>
      </c>
    </row>
    <row r="10" spans="1:7" ht="21.75" customHeight="1">
      <c r="A10" s="277" t="s">
        <v>263</v>
      </c>
    </row>
    <row r="11" spans="1:7" ht="21.75" customHeight="1">
      <c r="A11" s="277" t="s">
        <v>256</v>
      </c>
    </row>
    <row r="12" spans="1:7" ht="21.75" customHeight="1">
      <c r="A12" s="277" t="str">
        <f>"     - 공사이행보증수수료 : "&amp;공사이행!A1&amp;" 참조"</f>
        <v xml:space="preserve">     - 공사이행보증수수료 : &lt; 표 3-2-1 &gt; 참조</v>
      </c>
    </row>
    <row r="13" spans="1:7" ht="21.75" customHeight="1">
      <c r="A13" s="277" t="str">
        <f>"     - 건설하도급 지급보증서 발급수수료 : "&amp;건설하도급대금!A1&amp;" 참조"</f>
        <v xml:space="preserve">     - 건설하도급 지급보증서 발급수수료 : &lt; 표 3-2-2 &gt; 참조</v>
      </c>
    </row>
    <row r="14" spans="1:7" ht="20.100000000000001" customHeight="1">
      <c r="A14" s="277"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rgb="FFFFFF00"/>
    <pageSetUpPr fitToPage="1"/>
  </sheetPr>
  <dimension ref="A1:F27"/>
  <sheetViews>
    <sheetView view="pageBreakPreview" zoomScaleNormal="100" zoomScaleSheetLayoutView="100" workbookViewId="0"/>
  </sheetViews>
  <sheetFormatPr defaultColWidth="7.44140625" defaultRowHeight="20.100000000000001" customHeight="1"/>
  <cols>
    <col min="1" max="1" width="15.5546875" style="96" customWidth="1"/>
    <col min="2" max="2" width="30.109375" style="96" customWidth="1"/>
    <col min="3" max="4" width="13.44140625" style="96" customWidth="1"/>
    <col min="5" max="16384" width="7.44140625" style="268"/>
  </cols>
  <sheetData>
    <row r="1" spans="1:6" ht="20.25">
      <c r="A1" s="202" t="str">
        <f>"&lt; 표 "&amp;F1&amp;" &gt;"</f>
        <v>&lt; 표 3-2-1 &gt;</v>
      </c>
      <c r="B1" s="94"/>
      <c r="C1" s="94"/>
      <c r="D1" s="94"/>
      <c r="F1" s="203" t="s">
        <v>468</v>
      </c>
    </row>
    <row r="2" spans="1:6" ht="22.5">
      <c r="A2" s="236" t="s">
        <v>272</v>
      </c>
      <c r="B2" s="94"/>
      <c r="C2" s="94"/>
      <c r="D2" s="94"/>
    </row>
    <row r="3" spans="1:6" ht="20.25">
      <c r="A3" s="99"/>
      <c r="B3" s="94"/>
      <c r="C3" s="94"/>
      <c r="D3" s="94"/>
    </row>
    <row r="4" spans="1:6" s="211" customFormat="1" ht="14.25">
      <c r="A4" s="269"/>
      <c r="B4" s="98"/>
      <c r="D4" s="100" t="s">
        <v>1</v>
      </c>
    </row>
    <row r="5" spans="1:6" s="239" customFormat="1" ht="48" customHeight="1">
      <c r="A5" s="238" t="s">
        <v>269</v>
      </c>
      <c r="B5" s="204" t="s">
        <v>273</v>
      </c>
      <c r="C5" s="238" t="s">
        <v>228</v>
      </c>
      <c r="D5" s="238" t="s">
        <v>239</v>
      </c>
    </row>
    <row r="6" spans="1:6" s="211" customFormat="1" ht="39.950000000000003" customHeight="1">
      <c r="A6" s="270" t="s">
        <v>520</v>
      </c>
      <c r="B6" s="240" t="s">
        <v>529</v>
      </c>
      <c r="C6" s="271">
        <v>1.4100000000000001E-4</v>
      </c>
      <c r="D6" s="265"/>
    </row>
    <row r="7" spans="1:6" s="211" customFormat="1" ht="45" customHeight="1">
      <c r="A7" s="270" t="s">
        <v>519</v>
      </c>
      <c r="B7" s="240" t="s">
        <v>530</v>
      </c>
      <c r="C7" s="271">
        <v>1.02E-4</v>
      </c>
      <c r="D7" s="265"/>
    </row>
    <row r="8" spans="1:6" s="211" customFormat="1" ht="45" customHeight="1">
      <c r="A8" s="270" t="s">
        <v>518</v>
      </c>
      <c r="B8" s="240" t="s">
        <v>531</v>
      </c>
      <c r="C8" s="272">
        <v>7.7000000000000001E-5</v>
      </c>
      <c r="D8" s="265"/>
    </row>
    <row r="9" spans="1:6" s="211" customFormat="1" ht="45" customHeight="1">
      <c r="A9" s="270" t="s">
        <v>271</v>
      </c>
      <c r="B9" s="240" t="s">
        <v>532</v>
      </c>
      <c r="C9" s="273">
        <v>6.3E-5</v>
      </c>
      <c r="D9" s="265"/>
    </row>
    <row r="10" spans="1:6" s="211" customFormat="1" ht="39.950000000000003" customHeight="1">
      <c r="A10" s="230" t="s">
        <v>270</v>
      </c>
      <c r="B10" s="240" t="s">
        <v>533</v>
      </c>
      <c r="C10" s="273">
        <v>5.0000000000000002E-5</v>
      </c>
      <c r="D10" s="265"/>
    </row>
    <row r="11" spans="1:6" s="211" customFormat="1" ht="48" customHeight="1">
      <c r="A11" s="274" t="s">
        <v>232</v>
      </c>
      <c r="B11" s="241"/>
      <c r="C11" s="275">
        <f>C8</f>
        <v>7.7000000000000001E-5</v>
      </c>
      <c r="D11" s="263"/>
    </row>
    <row r="12" spans="1:6" s="211" customFormat="1" ht="21.75" customHeight="1">
      <c r="A12" s="215" t="s">
        <v>312</v>
      </c>
      <c r="B12" s="242"/>
      <c r="C12" s="243"/>
      <c r="D12" s="243"/>
    </row>
    <row r="13" spans="1:6" s="211" customFormat="1" ht="21.75" customHeight="1">
      <c r="A13" s="215" t="s">
        <v>313</v>
      </c>
      <c r="B13" s="242"/>
      <c r="C13" s="243"/>
      <c r="D13" s="243"/>
    </row>
    <row r="14" spans="1:6" s="211" customFormat="1" ht="21.75" customHeight="1">
      <c r="A14" s="225" t="s">
        <v>725</v>
      </c>
      <c r="B14" s="242"/>
      <c r="C14" s="243"/>
      <c r="D14" s="243"/>
    </row>
    <row r="15" spans="1:6" s="211" customFormat="1" ht="21.75" customHeight="1">
      <c r="A15" s="215" t="s">
        <v>233</v>
      </c>
      <c r="B15" s="242"/>
      <c r="C15" s="243"/>
      <c r="D15" s="243"/>
    </row>
    <row r="16" spans="1:6" s="211" customFormat="1" ht="21.75" customHeight="1">
      <c r="A16" s="215" t="s">
        <v>541</v>
      </c>
      <c r="B16" s="242"/>
      <c r="C16" s="243"/>
      <c r="D16" s="243"/>
    </row>
    <row r="17" spans="1:4" s="211" customFormat="1" ht="21.75" customHeight="1">
      <c r="A17" s="215" t="s">
        <v>483</v>
      </c>
      <c r="B17" s="242"/>
      <c r="C17" s="243"/>
      <c r="D17" s="243"/>
    </row>
    <row r="18" spans="1:4" s="211" customFormat="1" ht="21.75" customHeight="1">
      <c r="A18" s="215" t="s">
        <v>540</v>
      </c>
      <c r="B18" s="242"/>
      <c r="C18" s="243"/>
      <c r="D18" s="243"/>
    </row>
    <row r="19" spans="1:4" s="211" customFormat="1" ht="21.75" customHeight="1">
      <c r="A19" s="215" t="s">
        <v>484</v>
      </c>
      <c r="B19" s="242"/>
      <c r="C19" s="243"/>
      <c r="D19" s="243"/>
    </row>
    <row r="20" spans="1:4" s="211" customFormat="1" ht="21.75" customHeight="1">
      <c r="A20" s="215" t="s">
        <v>288</v>
      </c>
      <c r="B20" s="242"/>
      <c r="C20" s="243"/>
      <c r="D20" s="243"/>
    </row>
    <row r="21" spans="1:4" s="211" customFormat="1" ht="21.75" customHeight="1">
      <c r="A21" s="215" t="s">
        <v>289</v>
      </c>
      <c r="B21" s="242"/>
      <c r="C21" s="243"/>
      <c r="D21" s="243"/>
    </row>
    <row r="22" spans="1:4" s="211" customFormat="1" ht="21.75" customHeight="1">
      <c r="A22" s="215" t="s">
        <v>542</v>
      </c>
      <c r="B22" s="242"/>
      <c r="C22" s="243"/>
      <c r="D22" s="243"/>
    </row>
    <row r="23" spans="1:4" s="211" customFormat="1" ht="21.75" customHeight="1">
      <c r="A23" s="215" t="s">
        <v>290</v>
      </c>
      <c r="B23" s="242"/>
      <c r="C23" s="243"/>
      <c r="D23" s="243"/>
    </row>
    <row r="24" spans="1:4" s="211" customFormat="1" ht="21.75" customHeight="1">
      <c r="A24" s="215" t="s">
        <v>291</v>
      </c>
      <c r="B24" s="242"/>
      <c r="C24" s="243"/>
      <c r="D24" s="243"/>
    </row>
    <row r="25" spans="1:4" s="211" customFormat="1" ht="21.75" customHeight="1">
      <c r="A25" s="215" t="s">
        <v>292</v>
      </c>
      <c r="B25" s="242"/>
      <c r="C25" s="243"/>
      <c r="D25" s="243"/>
    </row>
    <row r="26" spans="1:4" s="211" customFormat="1" ht="20.25" customHeight="1">
      <c r="A26" s="215"/>
      <c r="B26" s="242"/>
      <c r="C26" s="243"/>
      <c r="D26" s="243"/>
    </row>
    <row r="27" spans="1:4" ht="14.25">
      <c r="A27" s="98"/>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rgb="FFFFFF00"/>
    <pageSetUpPr fitToPage="1"/>
  </sheetPr>
  <dimension ref="A1:G26"/>
  <sheetViews>
    <sheetView view="pageBreakPreview" zoomScaleNormal="100" zoomScaleSheetLayoutView="100" workbookViewId="0"/>
  </sheetViews>
  <sheetFormatPr defaultColWidth="7.44140625" defaultRowHeight="14.25"/>
  <cols>
    <col min="1" max="2" width="15.77734375" style="220" customWidth="1"/>
    <col min="3" max="3" width="18.77734375" style="220" customWidth="1"/>
    <col min="4" max="5" width="11.5546875" style="220" customWidth="1"/>
    <col min="6" max="16384" width="7.44140625" style="231"/>
  </cols>
  <sheetData>
    <row r="1" spans="1:7" ht="20.25">
      <c r="A1" s="202" t="str">
        <f>"&lt; 표 "&amp;G1&amp;" &gt;"</f>
        <v>&lt; 표 3-2-2 &gt;</v>
      </c>
      <c r="B1" s="221"/>
      <c r="C1" s="216"/>
      <c r="D1" s="216"/>
      <c r="E1" s="216"/>
      <c r="G1" s="203" t="s">
        <v>469</v>
      </c>
    </row>
    <row r="2" spans="1:7" ht="22.5">
      <c r="A2" s="236" t="s">
        <v>274</v>
      </c>
      <c r="B2" s="236"/>
      <c r="C2" s="216"/>
      <c r="D2" s="216"/>
      <c r="E2" s="216"/>
    </row>
    <row r="3" spans="1:7" ht="20.25">
      <c r="A3" s="222"/>
      <c r="B3" s="222"/>
      <c r="C3" s="216"/>
      <c r="D3" s="216"/>
      <c r="E3" s="216"/>
    </row>
    <row r="4" spans="1:7" s="212" customFormat="1">
      <c r="A4" s="237"/>
      <c r="B4" s="237"/>
      <c r="C4" s="217"/>
      <c r="E4" s="223" t="s">
        <v>1</v>
      </c>
    </row>
    <row r="5" spans="1:7" s="239" customFormat="1" ht="33.75" customHeight="1">
      <c r="A5" s="392" t="s">
        <v>275</v>
      </c>
      <c r="B5" s="393"/>
      <c r="C5" s="204" t="s">
        <v>0</v>
      </c>
      <c r="D5" s="238" t="s">
        <v>228</v>
      </c>
      <c r="E5" s="238" t="s">
        <v>239</v>
      </c>
    </row>
    <row r="6" spans="1:7" s="212" customFormat="1" ht="33.75" customHeight="1">
      <c r="A6" s="397" t="s">
        <v>276</v>
      </c>
      <c r="B6" s="398"/>
      <c r="C6" s="390" t="s">
        <v>230</v>
      </c>
      <c r="D6" s="264">
        <v>8.0999999999999996E-4</v>
      </c>
      <c r="E6" s="265"/>
    </row>
    <row r="7" spans="1:7" s="212" customFormat="1" ht="33.75" customHeight="1">
      <c r="A7" s="397" t="s">
        <v>278</v>
      </c>
      <c r="B7" s="398"/>
      <c r="C7" s="391"/>
      <c r="D7" s="266">
        <v>8.0000000000000004E-4</v>
      </c>
      <c r="E7" s="265"/>
    </row>
    <row r="8" spans="1:7" s="212" customFormat="1" ht="33.75" customHeight="1">
      <c r="A8" s="397" t="s">
        <v>277</v>
      </c>
      <c r="B8" s="398"/>
      <c r="C8" s="391"/>
      <c r="D8" s="266">
        <v>7.5000000000000002E-4</v>
      </c>
      <c r="E8" s="265"/>
    </row>
    <row r="9" spans="1:7" s="212" customFormat="1" ht="33.75" customHeight="1">
      <c r="A9" s="396" t="s">
        <v>521</v>
      </c>
      <c r="B9" s="267" t="s">
        <v>279</v>
      </c>
      <c r="C9" s="391"/>
      <c r="D9" s="266">
        <v>6.8000000000000005E-4</v>
      </c>
      <c r="E9" s="265"/>
    </row>
    <row r="10" spans="1:7" s="212" customFormat="1" ht="33.75" customHeight="1">
      <c r="A10" s="396"/>
      <c r="B10" s="267" t="s">
        <v>280</v>
      </c>
      <c r="C10" s="391"/>
      <c r="D10" s="266">
        <v>7.1000000000000002E-4</v>
      </c>
      <c r="E10" s="265"/>
    </row>
    <row r="11" spans="1:7" s="212" customFormat="1" ht="33.75" customHeight="1">
      <c r="A11" s="397" t="s">
        <v>465</v>
      </c>
      <c r="B11" s="398"/>
      <c r="C11" s="391"/>
      <c r="D11" s="266">
        <v>8.4000000000000003E-4</v>
      </c>
      <c r="E11" s="265"/>
    </row>
    <row r="12" spans="1:7" s="212" customFormat="1" ht="33.75" customHeight="1">
      <c r="A12" s="394" t="s">
        <v>232</v>
      </c>
      <c r="B12" s="395"/>
      <c r="C12" s="241"/>
      <c r="D12" s="264">
        <f>D6</f>
        <v>8.0999999999999996E-4</v>
      </c>
      <c r="E12" s="263"/>
    </row>
    <row r="13" spans="1:7" s="212" customFormat="1" ht="19.5" customHeight="1">
      <c r="A13" s="225" t="s">
        <v>310</v>
      </c>
      <c r="B13" s="225"/>
      <c r="C13" s="242"/>
      <c r="D13" s="243"/>
      <c r="E13" s="243"/>
    </row>
    <row r="14" spans="1:7" s="212" customFormat="1" ht="19.5" customHeight="1">
      <c r="A14" s="225" t="s">
        <v>311</v>
      </c>
      <c r="B14" s="225"/>
      <c r="C14" s="242"/>
      <c r="D14" s="243"/>
      <c r="E14" s="243"/>
      <c r="F14" s="212" t="s">
        <v>281</v>
      </c>
    </row>
    <row r="15" spans="1:7" s="212" customFormat="1" ht="19.5" customHeight="1">
      <c r="A15" s="225" t="s">
        <v>539</v>
      </c>
      <c r="B15" s="225"/>
      <c r="C15" s="242"/>
      <c r="D15" s="243"/>
      <c r="E15" s="243"/>
      <c r="F15" s="212" t="s">
        <v>282</v>
      </c>
    </row>
    <row r="16" spans="1:7" s="212" customFormat="1" ht="19.5" customHeight="1">
      <c r="A16" s="225" t="str">
        <f>공사이행!A14</f>
        <v xml:space="preserve">     - 조달청 원가계산 제비율 기준 참조(2024.1.1. 기초금액 발표분부터 적용)</v>
      </c>
      <c r="B16" s="225"/>
      <c r="C16" s="242"/>
      <c r="D16" s="243"/>
      <c r="E16" s="243"/>
      <c r="F16" s="212" t="s">
        <v>283</v>
      </c>
    </row>
    <row r="17" spans="1:6" s="212" customFormat="1" ht="19.5" customHeight="1">
      <c r="A17" s="225" t="s">
        <v>233</v>
      </c>
      <c r="B17" s="225"/>
      <c r="C17" s="242"/>
      <c r="D17" s="243"/>
      <c r="E17" s="243"/>
      <c r="F17" s="212" t="s">
        <v>285</v>
      </c>
    </row>
    <row r="18" spans="1:6" s="212" customFormat="1" ht="19.5" customHeight="1">
      <c r="A18" s="225" t="s">
        <v>293</v>
      </c>
      <c r="B18" s="225"/>
      <c r="C18" s="242"/>
      <c r="D18" s="243"/>
      <c r="E18" s="243"/>
      <c r="F18" s="212" t="s">
        <v>284</v>
      </c>
    </row>
    <row r="19" spans="1:6" s="212" customFormat="1" ht="19.5" customHeight="1">
      <c r="A19" s="225" t="s">
        <v>286</v>
      </c>
      <c r="B19" s="225"/>
      <c r="C19" s="242"/>
      <c r="D19" s="243"/>
      <c r="E19" s="243"/>
    </row>
    <row r="20" spans="1:6" s="212" customFormat="1" ht="19.5" customHeight="1">
      <c r="A20" s="225" t="s">
        <v>294</v>
      </c>
      <c r="B20" s="225"/>
      <c r="C20" s="242"/>
      <c r="D20" s="243"/>
      <c r="E20" s="243"/>
    </row>
    <row r="21" spans="1:6" s="212" customFormat="1" ht="19.5" customHeight="1">
      <c r="A21" s="225" t="s">
        <v>295</v>
      </c>
      <c r="B21" s="225"/>
      <c r="C21" s="242"/>
      <c r="D21" s="243"/>
      <c r="E21" s="243"/>
    </row>
    <row r="22" spans="1:6" s="212" customFormat="1" ht="19.5" customHeight="1">
      <c r="A22" s="225" t="s">
        <v>296</v>
      </c>
      <c r="B22" s="225"/>
      <c r="C22" s="242"/>
      <c r="D22" s="243"/>
      <c r="E22" s="243"/>
    </row>
    <row r="23" spans="1:6" s="212" customFormat="1" ht="19.5" customHeight="1">
      <c r="A23" s="225" t="s">
        <v>481</v>
      </c>
      <c r="B23" s="225"/>
      <c r="C23" s="242"/>
      <c r="D23" s="243"/>
      <c r="E23" s="243"/>
    </row>
    <row r="24" spans="1:6" s="212" customFormat="1" ht="19.5" customHeight="1">
      <c r="A24" s="217" t="s">
        <v>482</v>
      </c>
      <c r="B24" s="225"/>
      <c r="C24" s="242"/>
      <c r="D24" s="243"/>
      <c r="E24" s="243"/>
    </row>
    <row r="25" spans="1:6" s="212" customFormat="1" ht="19.5" customHeight="1">
      <c r="A25" s="244" t="s">
        <v>703</v>
      </c>
      <c r="B25" s="217"/>
      <c r="C25" s="218"/>
      <c r="D25" s="218"/>
      <c r="E25" s="218"/>
    </row>
    <row r="26" spans="1:6" ht="19.5" customHeight="1">
      <c r="A26" s="244"/>
      <c r="B26" s="217"/>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rgb="FFFFFF00"/>
    <pageSetUpPr fitToPage="1"/>
  </sheetPr>
  <dimension ref="A1:G34"/>
  <sheetViews>
    <sheetView view="pageBreakPreview" zoomScaleNormal="100" zoomScaleSheetLayoutView="100" workbookViewId="0">
      <pane xSplit="5" ySplit="5" topLeftCell="F6" activePane="bottomRight" state="frozen"/>
      <selection pane="topRight"/>
      <selection pane="bottomLeft"/>
      <selection pane="bottomRight"/>
    </sheetView>
  </sheetViews>
  <sheetFormatPr defaultColWidth="7.44140625" defaultRowHeight="20.100000000000001" customHeight="1"/>
  <cols>
    <col min="1" max="1" width="14.5546875" style="220" customWidth="1"/>
    <col min="2" max="2" width="36.44140625" style="220" customWidth="1"/>
    <col min="3" max="3" width="19.44140625" style="220" customWidth="1"/>
    <col min="4" max="5" width="11.77734375" style="220" customWidth="1"/>
    <col min="6" max="16384" width="7.44140625" style="231"/>
  </cols>
  <sheetData>
    <row r="1" spans="1:7" ht="20.25">
      <c r="A1" s="202" t="str">
        <f>"&lt; 표 "&amp;G1&amp;" &gt;"</f>
        <v>&lt; 표 3-2-3 &gt;</v>
      </c>
      <c r="B1" s="221"/>
      <c r="C1" s="216"/>
      <c r="D1" s="216"/>
      <c r="E1" s="216"/>
      <c r="G1" s="203" t="s">
        <v>470</v>
      </c>
    </row>
    <row r="2" spans="1:7" ht="22.5">
      <c r="A2" s="236" t="s">
        <v>267</v>
      </c>
      <c r="B2" s="236"/>
      <c r="C2" s="216"/>
      <c r="D2" s="216"/>
      <c r="E2" s="216"/>
    </row>
    <row r="3" spans="1:7" ht="20.25">
      <c r="A3" s="222"/>
      <c r="B3" s="216"/>
      <c r="C3" s="216"/>
      <c r="D3" s="216"/>
      <c r="E3" s="216"/>
    </row>
    <row r="4" spans="1:7" s="212" customFormat="1" ht="14.25">
      <c r="A4" s="237"/>
      <c r="B4" s="217"/>
      <c r="C4" s="217"/>
      <c r="E4" s="223" t="s">
        <v>92</v>
      </c>
    </row>
    <row r="5" spans="1:7" s="239" customFormat="1" ht="30" customHeight="1">
      <c r="A5" s="204" t="s">
        <v>226</v>
      </c>
      <c r="B5" s="204" t="s">
        <v>268</v>
      </c>
      <c r="C5" s="204" t="s">
        <v>80</v>
      </c>
      <c r="D5" s="238" t="s">
        <v>228</v>
      </c>
      <c r="E5" s="238" t="s">
        <v>239</v>
      </c>
    </row>
    <row r="6" spans="1:7" s="212" customFormat="1" ht="42" customHeight="1">
      <c r="A6" s="245" t="s">
        <v>536</v>
      </c>
      <c r="B6" s="246" t="s">
        <v>526</v>
      </c>
      <c r="C6" s="247" t="s">
        <v>230</v>
      </c>
      <c r="D6" s="248">
        <v>4.0000000000000001E-3</v>
      </c>
      <c r="E6" s="248"/>
      <c r="F6" s="212" t="s">
        <v>241</v>
      </c>
    </row>
    <row r="7" spans="1:7" s="212" customFormat="1" ht="42" customHeight="1">
      <c r="A7" s="249"/>
      <c r="B7" s="213" t="s">
        <v>227</v>
      </c>
      <c r="C7" s="250"/>
      <c r="D7" s="251">
        <v>6.9999999999999999E-4</v>
      </c>
      <c r="E7" s="251"/>
      <c r="F7" s="212" t="s">
        <v>242</v>
      </c>
    </row>
    <row r="8" spans="1:7" s="212" customFormat="1" ht="42" customHeight="1">
      <c r="A8" s="249"/>
      <c r="B8" s="252" t="s">
        <v>461</v>
      </c>
      <c r="C8" s="253"/>
      <c r="D8" s="254">
        <v>1.6000000000000001E-3</v>
      </c>
      <c r="E8" s="254"/>
    </row>
    <row r="9" spans="1:7" s="212" customFormat="1" ht="42" customHeight="1">
      <c r="A9" s="255"/>
      <c r="B9" s="256" t="s">
        <v>462</v>
      </c>
      <c r="C9" s="257"/>
      <c r="D9" s="258">
        <v>1.8E-3</v>
      </c>
      <c r="E9" s="258"/>
    </row>
    <row r="10" spans="1:7" s="212" customFormat="1" ht="42" customHeight="1">
      <c r="A10" s="245" t="s">
        <v>535</v>
      </c>
      <c r="B10" s="259" t="s">
        <v>527</v>
      </c>
      <c r="C10" s="399" t="s">
        <v>231</v>
      </c>
      <c r="D10" s="248">
        <v>6.7999999999999996E-3</v>
      </c>
      <c r="E10" s="248"/>
    </row>
    <row r="11" spans="1:7" s="212" customFormat="1" ht="42" customHeight="1">
      <c r="A11" s="249"/>
      <c r="B11" s="260" t="s">
        <v>528</v>
      </c>
      <c r="C11" s="400"/>
      <c r="D11" s="251">
        <v>5.1000000000000004E-3</v>
      </c>
      <c r="E11" s="251"/>
    </row>
    <row r="12" spans="1:7" s="212" customFormat="1" ht="42" customHeight="1">
      <c r="A12" s="249"/>
      <c r="B12" s="260" t="s">
        <v>463</v>
      </c>
      <c r="C12" s="400"/>
      <c r="D12" s="251">
        <v>3.2000000000000002E-3</v>
      </c>
      <c r="E12" s="251"/>
    </row>
    <row r="13" spans="1:7" s="212" customFormat="1" ht="42" customHeight="1">
      <c r="A13" s="249"/>
      <c r="B13" s="260" t="s">
        <v>464</v>
      </c>
      <c r="C13" s="400"/>
      <c r="D13" s="251">
        <v>1.6000000000000001E-3</v>
      </c>
      <c r="E13" s="251"/>
    </row>
    <row r="14" spans="1:7" s="212" customFormat="1" ht="42" customHeight="1">
      <c r="A14" s="255"/>
      <c r="B14" s="261" t="s">
        <v>537</v>
      </c>
      <c r="C14" s="401"/>
      <c r="D14" s="262">
        <v>1E-3</v>
      </c>
      <c r="E14" s="258"/>
    </row>
    <row r="15" spans="1:7" s="212" customFormat="1" ht="42" customHeight="1">
      <c r="A15" s="241" t="s">
        <v>232</v>
      </c>
      <c r="B15" s="241"/>
      <c r="C15" s="241"/>
      <c r="D15" s="263">
        <f>+D14</f>
        <v>1E-3</v>
      </c>
      <c r="E15" s="263"/>
    </row>
    <row r="16" spans="1:7" s="212" customFormat="1" ht="18" customHeight="1">
      <c r="A16" s="225" t="s">
        <v>308</v>
      </c>
      <c r="B16" s="242"/>
      <c r="C16" s="242"/>
      <c r="D16" s="243"/>
      <c r="E16" s="243"/>
    </row>
    <row r="17" spans="1:5" s="212" customFormat="1" ht="18" customHeight="1">
      <c r="A17" s="225" t="s">
        <v>309</v>
      </c>
      <c r="B17" s="242"/>
      <c r="C17" s="242"/>
      <c r="D17" s="243"/>
      <c r="E17" s="243"/>
    </row>
    <row r="18" spans="1:5" s="212" customFormat="1" ht="18" customHeight="1">
      <c r="A18" s="225" t="s">
        <v>538</v>
      </c>
      <c r="B18" s="242"/>
      <c r="C18" s="242"/>
      <c r="D18" s="243"/>
      <c r="E18" s="243"/>
    </row>
    <row r="19" spans="1:5" s="212" customFormat="1" ht="18" customHeight="1">
      <c r="A19" s="225" t="str">
        <f>건설하도급대금!A16</f>
        <v xml:space="preserve">     - 조달청 원가계산 제비율 기준 참조(2024.1.1. 기초금액 발표분부터 적용)</v>
      </c>
      <c r="B19" s="242"/>
      <c r="C19" s="242"/>
      <c r="D19" s="243"/>
      <c r="E19" s="243"/>
    </row>
    <row r="20" spans="1:5" s="212" customFormat="1" ht="18" customHeight="1">
      <c r="A20" s="225" t="s">
        <v>233</v>
      </c>
      <c r="B20" s="242"/>
      <c r="C20" s="242"/>
      <c r="D20" s="243"/>
      <c r="E20" s="243"/>
    </row>
    <row r="21" spans="1:5" s="212" customFormat="1" ht="18" customHeight="1">
      <c r="A21" s="225" t="s">
        <v>238</v>
      </c>
      <c r="B21" s="242"/>
      <c r="C21" s="242"/>
      <c r="D21" s="243"/>
      <c r="E21" s="243"/>
    </row>
    <row r="22" spans="1:5" s="212" customFormat="1" ht="18" customHeight="1">
      <c r="A22" s="225" t="s">
        <v>524</v>
      </c>
      <c r="B22" s="242"/>
      <c r="C22" s="242"/>
      <c r="D22" s="243"/>
      <c r="E22" s="243"/>
    </row>
    <row r="23" spans="1:5" s="212" customFormat="1" ht="18" customHeight="1">
      <c r="A23" s="225" t="s">
        <v>478</v>
      </c>
      <c r="B23" s="242"/>
      <c r="C23" s="242"/>
      <c r="D23" s="243"/>
      <c r="E23" s="243"/>
    </row>
    <row r="24" spans="1:5" s="212" customFormat="1" ht="18" customHeight="1">
      <c r="A24" s="217" t="s">
        <v>479</v>
      </c>
      <c r="B24" s="242"/>
      <c r="C24" s="242"/>
      <c r="D24" s="243"/>
      <c r="E24" s="243"/>
    </row>
    <row r="25" spans="1:5" s="212" customFormat="1" ht="18" customHeight="1">
      <c r="A25" s="225" t="s">
        <v>240</v>
      </c>
      <c r="B25" s="242"/>
      <c r="C25" s="242"/>
      <c r="D25" s="243"/>
      <c r="E25" s="243"/>
    </row>
    <row r="26" spans="1:5" s="212" customFormat="1" ht="18" customHeight="1">
      <c r="A26" s="225" t="s">
        <v>234</v>
      </c>
      <c r="B26" s="242"/>
      <c r="C26" s="242"/>
      <c r="D26" s="243"/>
      <c r="E26" s="243"/>
    </row>
    <row r="27" spans="1:5" s="212" customFormat="1" ht="18" customHeight="1">
      <c r="A27" s="225" t="s">
        <v>480</v>
      </c>
      <c r="B27" s="242"/>
      <c r="C27" s="242"/>
      <c r="D27" s="243"/>
      <c r="E27" s="243"/>
    </row>
    <row r="28" spans="1:5" s="212" customFormat="1" ht="18" customHeight="1">
      <c r="A28" s="225" t="s">
        <v>235</v>
      </c>
      <c r="B28" s="242"/>
      <c r="C28" s="242"/>
      <c r="D28" s="243"/>
      <c r="E28" s="243"/>
    </row>
    <row r="29" spans="1:5" s="212" customFormat="1" ht="18" customHeight="1">
      <c r="A29" s="225" t="s">
        <v>236</v>
      </c>
      <c r="B29" s="242"/>
      <c r="C29" s="242"/>
      <c r="D29" s="243"/>
      <c r="E29" s="243"/>
    </row>
    <row r="30" spans="1:5" s="212" customFormat="1" ht="18" customHeight="1">
      <c r="A30" s="225" t="s">
        <v>237</v>
      </c>
      <c r="B30" s="242"/>
      <c r="C30" s="242"/>
      <c r="D30" s="243"/>
      <c r="E30" s="243"/>
    </row>
    <row r="31" spans="1:5" s="212" customFormat="1" ht="18" customHeight="1">
      <c r="A31" s="225" t="s">
        <v>235</v>
      </c>
      <c r="B31" s="218"/>
      <c r="C31" s="218"/>
      <c r="D31" s="218"/>
      <c r="E31" s="218"/>
    </row>
    <row r="32" spans="1:5" s="212" customFormat="1" ht="18" customHeight="1">
      <c r="A32" s="225" t="s">
        <v>252</v>
      </c>
      <c r="B32" s="218"/>
      <c r="C32" s="218"/>
      <c r="D32" s="218"/>
      <c r="E32" s="218"/>
    </row>
    <row r="33" spans="1:5" s="212" customFormat="1" ht="18" customHeight="1">
      <c r="A33" s="217" t="s">
        <v>726</v>
      </c>
      <c r="B33" s="218"/>
      <c r="C33" s="218"/>
      <c r="D33" s="218"/>
      <c r="E33" s="218"/>
    </row>
    <row r="34" spans="1:5" ht="14.25">
      <c r="A34" s="217"/>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15</vt:i4>
      </vt:variant>
      <vt:variant>
        <vt:lpstr>이름 지정된 범위</vt:lpstr>
      </vt:variant>
      <vt:variant>
        <vt:i4>23</vt:i4>
      </vt:variant>
    </vt:vector>
  </HeadingPairs>
  <TitlesOfParts>
    <vt:vector size="38" baseType="lpstr">
      <vt:lpstr>工총괄</vt:lpstr>
      <vt:lpstr>집계표</vt:lpstr>
      <vt:lpstr>내역서</vt:lpstr>
      <vt:lpstr>물량산출서</vt:lpstr>
      <vt:lpstr>환경보전비</vt:lpstr>
      <vt:lpstr>지급수수료</vt:lpstr>
      <vt:lpstr>공사이행</vt:lpstr>
      <vt:lpstr>건설하도급대금</vt:lpstr>
      <vt:lpstr>건설기계지급보증</vt:lpstr>
      <vt:lpstr>중기목록(양식)</vt:lpstr>
      <vt:lpstr>중기산출(양식)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공사손해보험!Print_Area</vt:lpstr>
      <vt:lpstr>공사이행!Print_Area</vt:lpstr>
      <vt:lpstr>工총괄!Print_Area</vt:lpstr>
      <vt:lpstr>내역서!Print_Area</vt:lpstr>
      <vt:lpstr>물량산출서!Print_Area</vt:lpstr>
      <vt:lpstr>'산업안전보건(별표5)'!Print_Area</vt:lpstr>
      <vt:lpstr>'중기목록(양식)'!Print_Area</vt:lpstr>
      <vt:lpstr>'중기산출(양식)'!Print_Area</vt:lpstr>
      <vt:lpstr>지급수수료!Print_Area</vt:lpstr>
      <vt:lpstr>집계표!Print_Area</vt:lpstr>
      <vt:lpstr>평균노임단가!Print_Area</vt:lpstr>
      <vt:lpstr>환경보전비!Print_Area</vt:lpstr>
      <vt:lpstr>'건설산업기본법(별표1)'!Print_Titles</vt:lpstr>
      <vt:lpstr>공사손해보험!Print_Titles</vt:lpstr>
      <vt:lpstr>내역서!Print_Titles</vt:lpstr>
      <vt:lpstr>물량산출서!Print_Titles</vt:lpstr>
      <vt:lpstr>'중기목록(양식)'!Print_Titles</vt:lpstr>
      <vt:lpstr>'중기산출(양식)'!Print_Titles</vt:lpstr>
      <vt:lpstr>집계표!Print_Titles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공영차고지(주유소)</cp:lastModifiedBy>
  <cp:lastPrinted>2024-02-14T00:34:39Z</cp:lastPrinted>
  <dcterms:created xsi:type="dcterms:W3CDTF">2004-03-22T06:46:45Z</dcterms:created>
  <dcterms:modified xsi:type="dcterms:W3CDTF">2024-03-12T08:23:17Z</dcterms:modified>
</cp:coreProperties>
</file>