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현재_통합_문서"/>
  <mc:AlternateContent xmlns:mc="http://schemas.openxmlformats.org/markup-compatibility/2006">
    <mc:Choice Requires="x15">
      <x15ac:absPath xmlns:x15ac="http://schemas.microsoft.com/office/spreadsheetml/2010/11/ac" url="D:\계약관련\계약\2023년 계약\입찰공고\환경관리소\공사\폐열보일러 산세정공사\공고문\"/>
    </mc:Choice>
  </mc:AlternateContent>
  <xr:revisionPtr revIDLastSave="0" documentId="13_ncr:1_{E797C63B-8446-4C8E-B1F8-8E39E8DB6BBC}" xr6:coauthVersionLast="36" xr6:coauthVersionMax="36" xr10:uidLastSave="{00000000-0000-0000-0000-000000000000}"/>
  <bookViews>
    <workbookView xWindow="0" yWindow="0" windowWidth="28800" windowHeight="11520" tabRatio="925" activeTab="1" xr2:uid="{00000000-000D-0000-FFFF-FFFF00000000}"/>
  </bookViews>
  <sheets>
    <sheet name="工총괄" sheetId="28" r:id="rId1"/>
    <sheet name="내역서" sheetId="51" r:id="rId2"/>
    <sheet name="간노계" sheetId="27" r:id="rId3"/>
    <sheet name="간노율" sheetId="1" r:id="rId4"/>
    <sheet name="경비" sheetId="39" r:id="rId5"/>
    <sheet name="조달청제비율" sheetId="17" r:id="rId6"/>
    <sheet name="보험료" sheetId="11" r:id="rId7"/>
    <sheet name="산재율" sheetId="12" r:id="rId8"/>
    <sheet name="고용보험" sheetId="13" r:id="rId9"/>
    <sheet name="산업안전관리" sheetId="14" r:id="rId10"/>
    <sheet name="일반" sheetId="15" r:id="rId11"/>
    <sheet name="이윤" sheetId="19" r:id="rId12"/>
    <sheet name="경비율비교" sheetId="6" state="hidden" r:id="rId13"/>
    <sheet name="조달청경비율" sheetId="2" state="hidden" r:id="rId14"/>
    <sheet name="완성경비율" sheetId="8" state="hidden" r:id="rId15"/>
    <sheet name="완성공사율(1)" sheetId="9" state="hidden" r:id="rId16"/>
    <sheet name="완성공사율(2)" sheetId="10" state="hidden" r:id="rId17"/>
    <sheet name="완성공사(3)" sheetId="26" state="hidden" r:id="rId18"/>
    <sheet name="환경보전비" sheetId="20" state="hidden" r:id="rId19"/>
    <sheet name="퇴직공제율" sheetId="16" state="hidden" r:id="rId20"/>
    <sheet name="중기목록(양식)" sheetId="46" state="hidden" r:id="rId21"/>
    <sheet name="중기산출(양식)" sheetId="45" state="hidden" r:id="rId22"/>
    <sheet name="지급수수료" sheetId="40" state="hidden" r:id="rId23"/>
    <sheet name="공사이행" sheetId="41" state="hidden" r:id="rId24"/>
    <sheet name="건설하도급대금" sheetId="42" state="hidden" r:id="rId25"/>
    <sheet name="건설기계지급보증" sheetId="37" state="hidden" r:id="rId26"/>
    <sheet name="건설산업기본법(별표1)" sheetId="33" state="hidden" r:id="rId27"/>
    <sheet name="산업안전보건(별표5)" sheetId="32" state="hidden" r:id="rId28"/>
    <sheet name="평균노임단가" sheetId="36" state="hidden" r:id="rId29"/>
    <sheet name="공사손해보험" sheetId="30" state="hidden"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s>
  <definedNames>
    <definedName name="___ww11" localSheetId="1" hidden="1">#REF!</definedName>
    <definedName name="___ww11" hidden="1">#REF!</definedName>
    <definedName name="___ww22" localSheetId="1" hidden="1">#REF!</definedName>
    <definedName name="___ww22" hidden="1">#REF!</definedName>
    <definedName name="___ww33" localSheetId="1" hidden="1">#REF!</definedName>
    <definedName name="___ww33" hidden="1">#REF!</definedName>
    <definedName name="__123Graph_A" localSheetId="1" hidden="1">#REF!</definedName>
    <definedName name="__123Graph_A" hidden="1">#REF!</definedName>
    <definedName name="__123Graph_X" localSheetId="1"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1" hidden="1">#REF!</definedName>
    <definedName name="__ww11" hidden="1">#REF!</definedName>
    <definedName name="__ww22" localSheetId="1" hidden="1">#REF!</definedName>
    <definedName name="__ww22" hidden="1">#REF!</definedName>
    <definedName name="__ww33" localSheetId="1" hidden="1">#REF!</definedName>
    <definedName name="__ww33" hidden="1">#REF!</definedName>
    <definedName name="_1._PANEL_BD.__LP___1">#REF!</definedName>
    <definedName name="_1_0_F" localSheetId="1" hidden="1">#REF!</definedName>
    <definedName name="_1_0_F" hidden="1">#REF!</definedName>
    <definedName name="_10000" localSheetId="1" hidden="1">#REF!</definedName>
    <definedName name="_10000" hidden="1">#REF!</definedName>
    <definedName name="_14a1_">[0]!_14a1_</definedName>
    <definedName name="_15A">[2]금액내역서!$D$3:$D$10</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1"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1" hidden="1">#REF!</definedName>
    <definedName name="_27_2_0_Parse" hidden="1">#REF!</definedName>
    <definedName name="_27a6_">[0]!_27a6_</definedName>
    <definedName name="_28a7_">[0]!_28a7_</definedName>
    <definedName name="_29a8_">[0]!_29a8_</definedName>
    <definedName name="_30a9_">[0]!_30a9_</definedName>
    <definedName name="_3q45_" hidden="1">{"'용역비'!$A$4:$C$8"}</definedName>
    <definedName name="_48q45_" hidden="1">{"'용역비'!$A$4:$C$8"}</definedName>
    <definedName name="_5q45_" hidden="1">{"'용역비'!$A$4:$C$8"}</definedName>
    <definedName name="_B22">[3]일위대가!$A$1400:$IV$1413=[3]일위대가!$A$1400</definedName>
    <definedName name="_Dist_Bin" localSheetId="1" hidden="1">#REF!</definedName>
    <definedName name="_Dist_Bin" hidden="1">#REF!</definedName>
    <definedName name="_Dist_Values" localSheetId="1" hidden="1">#REF!</definedName>
    <definedName name="_Dist_Values" hidden="1">#REF!</definedName>
    <definedName name="_DOG1">#REF!</definedName>
    <definedName name="_DOG2">#REF!</definedName>
    <definedName name="_DOG3">#REF!</definedName>
    <definedName name="_DOG4">#REF!</definedName>
    <definedName name="_Fill" localSheetId="1" hidden="1">#REF!</definedName>
    <definedName name="_Fill" hidden="1">#REF!</definedName>
    <definedName name="_xlnm._FilterDatabase" localSheetId="1" hidden="1">#REF!</definedName>
    <definedName name="_xlnm._FilterDatabase" hidden="1">#REF!</definedName>
    <definedName name="_jak10">[4]!_jak10</definedName>
    <definedName name="_jak11">[4]!_jak11</definedName>
    <definedName name="_jak12">[4]!_jak12</definedName>
    <definedName name="_jak13">[4]!_jak13</definedName>
    <definedName name="_jak2">[4]!_jak2</definedName>
    <definedName name="_jak3">[4]!_jak3</definedName>
    <definedName name="_jak4">[4]!_jak4</definedName>
    <definedName name="_jak5">[4]!_jak5</definedName>
    <definedName name="_jak6">[4]!_jak6</definedName>
    <definedName name="_jak7">[4]!_jak7</definedName>
    <definedName name="_jak9">[4]!_jak9</definedName>
    <definedName name="_JHY1">[0]!_JHY1</definedName>
    <definedName name="_JHY2">[0]!_JHY2</definedName>
    <definedName name="_K02">[3]일위대가!$A$732:$IV$745=[3]일위대가!$A$732</definedName>
    <definedName name="_Key1" localSheetId="1" hidden="1">#REF!</definedName>
    <definedName name="_Key1" hidden="1">#REF!</definedName>
    <definedName name="_Key2" localSheetId="1" hidden="1">[5]기계!#REF!</definedName>
    <definedName name="_Key2" hidden="1">[5]기계!#REF!</definedName>
    <definedName name="_Key3" localSheetId="1" hidden="1">#REF!</definedName>
    <definedName name="_Key3" hidden="1">#REF!</definedName>
    <definedName name="_LKS1">[0]!_LKS1</definedName>
    <definedName name="_LKS2">[0]!_LKS2</definedName>
    <definedName name="_LP1">#REF!</definedName>
    <definedName name="_LP2">#REF!</definedName>
    <definedName name="_LPB1">[6]부하계산서!#REF!</definedName>
    <definedName name="_LPK1">[6]부하계산서!#REF!</definedName>
    <definedName name="_LU1">'[7]부하(성남)'!#REF!</definedName>
    <definedName name="_LU2">'[7]부하(성남)'!#REF!</definedName>
    <definedName name="_LV01">'[7]부하(성남)'!#REF!</definedName>
    <definedName name="_O03">[3]일위대가!$A$1516:$IV$1529=[3]일위대가!$A$1516</definedName>
    <definedName name="_Order1" hidden="1">255</definedName>
    <definedName name="_Order2" hidden="1">255</definedName>
    <definedName name="_Parse_In" localSheetId="1" hidden="1">#REF!</definedName>
    <definedName name="_Parse_In" hidden="1">#REF!</definedName>
    <definedName name="_Parse_Out" localSheetId="1" hidden="1">[8]갑지!#REF!</definedName>
    <definedName name="_Parse_Out" hidden="1">[8]갑지!#REF!</definedName>
    <definedName name="_PI48">#REF!</definedName>
    <definedName name="_PI60">#REF!</definedName>
    <definedName name="_q45" hidden="1">{"'용역비'!$A$4:$C$8"}</definedName>
    <definedName name="_Regression_Int" hidden="1">1</definedName>
    <definedName name="_RO110">#REF!</definedName>
    <definedName name="_RO22">#REF!</definedName>
    <definedName name="_RO35">#REF!</definedName>
    <definedName name="_RO60">#REF!</definedName>
    <definedName name="_RO80">#REF!</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_TON1">#REF!</definedName>
    <definedName name="_TON2">#REF!</definedName>
    <definedName name="_UP1">[6]부하계산서!#REF!</definedName>
    <definedName name="_UP2">[6]부하계산서!#REF!</definedName>
    <definedName name="_ww11" localSheetId="1" hidden="1">#REF!</definedName>
    <definedName name="_ww11" hidden="1">#REF!</definedName>
    <definedName name="_WW2">#REF!</definedName>
    <definedName name="_ww22" localSheetId="1" hidden="1">#REF!</definedName>
    <definedName name="_ww22" hidden="1">#REF!</definedName>
    <definedName name="_ww33" localSheetId="1" hidden="1">#REF!</definedName>
    <definedName name="_ww33" hidden="1">#REF!</definedName>
    <definedName name="_WW6">#REF!</definedName>
    <definedName name="¤C315">#REF!</definedName>
    <definedName name="¤Ç315">#REF!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#N/A</definedName>
    <definedName name="\o">#N/A</definedName>
    <definedName name="\p">#N/A</definedName>
    <definedName name="\z">#N/A</definedName>
    <definedName name="A">[9]관급단가!#REF!</definedName>
    <definedName name="A_HH">'[10]IMPEADENCE MAP 취수장'!#REF!,'[10]IMPEADENCE MAP 취수장'!#REF!,'[10]IMPEADENCE MAP 취수장'!#REF!,'[10]IMPEADENCE MAP 취수장'!#REF!,'[10]IMPEADENCE MAP 취수장'!$Q$19,'[10]IMPEADENCE MAP 취수장'!$R$19,'[10]IMPEADENCE MAP 취수장'!$S$19,'[10]IMPEADENCE MAP 취수장'!$T$19:$X$19,'[10]IMPEADENCE MAP 취수장'!$Z$19:$AA$19,'[10]IMPEADENCE MAP 취수장'!$AC$19</definedName>
    <definedName name="AA" localSheetId="1">#REF!,#REF!</definedName>
    <definedName name="AA">#REF!,#REF!</definedName>
    <definedName name="aaa">[11]금액내역서!$D$3:$D$10</definedName>
    <definedName name="AAAA">#REF!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1" hidden="1">#REF!</definedName>
    <definedName name="ADC" hidden="1">#REF!</definedName>
    <definedName name="add" hidden="1">{#N/A,#N/A,FALSE,"기안지";#N/A,#N/A,FALSE,"통신지"}</definedName>
    <definedName name="aer" localSheetId="1">#REF!,#REF!</definedName>
    <definedName name="aer">#REF!,#REF!</definedName>
    <definedName name="AF">[12]DATA!$B$4:$C$15</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aasa">#REF!</definedName>
    <definedName name="asp두께">0.15</definedName>
    <definedName name="AT">[12]DATA!$E$4:$F$29</definedName>
    <definedName name="BLDG">[13]LEGEND!$D$8</definedName>
    <definedName name="BringUserToAboutSheet" localSheetId="1">[14]!BringUserToAboutSheet</definedName>
    <definedName name="BringUserToAboutSheet">[14]!BringUserToAboutSheet</definedName>
    <definedName name="BringUserToCode" localSheetId="1">[14]!BringUserToCode</definedName>
    <definedName name="BringUserToCode">[14]!BringUserToCode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C"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ccdc">#REF!</definedName>
    <definedName name="CCTV" hidden="1">{#N/A,#N/A,FALSE,"전력간선"}</definedName>
    <definedName name="cgmh" hidden="1">{"'용역비'!$A$4:$C$8"}</definedName>
    <definedName name="Chart_1">"Chart 1"</definedName>
    <definedName name="CLIENT">[13]LEGEND!$D$6</definedName>
    <definedName name="CLOSER">[4]!CLOSER</definedName>
    <definedName name="CODE">[15]노임단가!$AG$3:$AI$222</definedName>
    <definedName name="CODE1">[15]노임단가!$AE$3:$AI$222</definedName>
    <definedName name="code2">#REF!</definedName>
    <definedName name="CONSOLE" hidden="1">{#N/A,#N/A,TRUE,"진도율산정기준";#N/A,#N/A,TRUE,"S_CUR";#N/A,#N/A,TRUE,"사업공통"}</definedName>
    <definedName name="CPU시험사1">#REF!</definedName>
    <definedName name="CPU시험사2">#REF!</definedName>
    <definedName name="d">#REF!</definedName>
    <definedName name="D021161명지남양주" localSheetId="1" hidden="1">#REF!</definedName>
    <definedName name="D021161명지남양주" hidden="1">#REF!</definedName>
    <definedName name="DANGA" localSheetId="1">#REF!,#REF!</definedName>
    <definedName name="DANGA">#REF!,#REF!</definedName>
    <definedName name="datab">'[16]1.우편집중내역서'!$A$3:$D$566</definedName>
    <definedName name="_xlnm.Database">#REF!</definedName>
    <definedName name="DD">#REF!</definedName>
    <definedName name="DDD" hidden="1">#REF!</definedName>
    <definedName name="DDDD">#REF!</definedName>
    <definedName name="ddddd" localSheetId="1"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1">[0]!BlankMacro1</definedName>
    <definedName name="dfbfdbfv">[0]!BlankMacro1</definedName>
    <definedName name="DFEE" localSheetId="1"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#REF!</definedName>
    <definedName name="dgfdgdf">[17]J直材4!$F$5:$G$5</definedName>
    <definedName name="dhfsz">'[18]20관리비율'!$A$1:$D$25</definedName>
    <definedName name="dhj" hidden="1">{"'용역비'!$A$4:$C$8"}</definedName>
    <definedName name="DKSG" localSheetId="1" hidden="1">#REF!</definedName>
    <definedName name="DKSG" hidden="1">#REF!</definedName>
    <definedName name="DKSGMLWJD" localSheetId="1"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1" hidden="1">#REF!</definedName>
    <definedName name="Dp" hidden="1">#REF!</definedName>
    <definedName name="DRIVE">#REF!</definedName>
    <definedName name="dsaf" hidden="1">{#N/A,#N/A,FALSE,"조골재"}</definedName>
    <definedName name="dsdsd" hidden="1">{#N/A,#N/A,FALSE,"운반시간"}</definedName>
    <definedName name="DSF" hidden="1">{#N/A,#N/A,FALSE,"골재소요량";#N/A,#N/A,FALSE,"골재소요량"}</definedName>
    <definedName name="dsgfggg" localSheetId="1" hidden="1">#REF!</definedName>
    <definedName name="dsgfggg" hidden="1">#REF!</definedName>
    <definedName name="dsgsfd">'[19]20관리비율'!$A$1:$D$25</definedName>
    <definedName name="DW" hidden="1">{"'용역비'!$A$4:$C$8"}</definedName>
    <definedName name="DWD" hidden="1">{#N/A,#N/A,FALSE,"전력간선"}</definedName>
    <definedName name="ED" localSheetId="1" hidden="1">#REF!</definedName>
    <definedName name="ED" hidden="1">#REF!</definedName>
    <definedName name="edhf">#REF!</definedName>
    <definedName name="edssqq" hidden="1">{#N/A,#N/A,FALSE,"혼합골재"}</definedName>
    <definedName name="EE">#REF!</definedName>
    <definedName name="EE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FG" hidden="1">{"'용역비'!$A$4:$C$8"}</definedName>
    <definedName name="EGE" hidden="1">{"'용역비'!$A$4:$C$8"}</definedName>
    <definedName name="EJ">[20]소비자가!$I$46:$J$1593</definedName>
    <definedName name="EK" localSheetId="1"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ER">#REF!</definedName>
    <definedName name="ert3w">[21]工관리비율!$A$1:$D$24</definedName>
    <definedName name="ertg">'[22]20관리비율'!$A$1:$D$25</definedName>
    <definedName name="ertyertye" hidden="1">{"'용역비'!$A$4:$C$8"}</definedName>
    <definedName name="ERYETY" hidden="1">'[23]N賃率-職'!$I$5:$I$30</definedName>
    <definedName name="ETYETY" hidden="1">{"'용역비'!$A$4:$C$8"}</definedName>
    <definedName name="etyj" hidden="1">{"'용역비'!$A$4:$C$8"}</definedName>
    <definedName name="etyjj" hidden="1">{"'용역비'!$A$4:$C$8"}</definedName>
    <definedName name="ETYJTYJ" hidden="1">{"'용역비'!$A$4:$C$8"}</definedName>
    <definedName name="ewrta">'[24]20관리비율'!$A$1:$D$25</definedName>
    <definedName name="F">#REF!</definedName>
    <definedName name="FAF">[0]!FAF</definedName>
    <definedName name="fdgsd">'[25]20관리비율'!$A$1:$D$25</definedName>
    <definedName name="fdshf">[26]J直材4!$F$5:$G$5</definedName>
    <definedName name="FFDGGFD">#REF!</definedName>
    <definedName name="FFFF">#REF!</definedName>
    <definedName name="FFFFF">#REF!</definedName>
    <definedName name="fgg">[0]!fgg</definedName>
    <definedName name="FHFH" hidden="1">[27]수량산출!$A$1:$A$8561</definedName>
    <definedName name="FHFK" localSheetId="1" hidden="1">[27]수량산출!#REF!</definedName>
    <definedName name="FHFK" hidden="1">[27]수량산출!#REF!</definedName>
    <definedName name="fhigr" localSheetId="1">[0]!BlankMacro1</definedName>
    <definedName name="fhigr">[0]!BlankMacro1</definedName>
    <definedName name="FHIGR1" localSheetId="1">[0]!BlankMacro1</definedName>
    <definedName name="FHIGR1">[0]!BlankMacro1</definedName>
    <definedName name="FIX">#REF!</definedName>
    <definedName name="FK" hidden="1">{"'용역비'!$A$4:$C$8"}</definedName>
    <definedName name="fn">[0]!fn</definedName>
    <definedName name="fsdhfds">'[28]20관리비율'!$A$1:$D$25</definedName>
    <definedName name="fv" hidden="1">{#N/A,#N/A,FALSE,"전력간선"}</definedName>
    <definedName name="gbgbgbgb">[0]!gbgbgbgb</definedName>
    <definedName name="gdhfd">'[29]20관리비율'!$A$1:$D$25</definedName>
    <definedName name="GEMCO" localSheetId="1" hidden="1">#REF!</definedName>
    <definedName name="GEMCO" hidden="1">#REF!</definedName>
    <definedName name="GERWY">[30]J直材4!$F$5:$G$5</definedName>
    <definedName name="GFD">#REF!</definedName>
    <definedName name="gfdsh">[21]工관리비율!$A$1:$D$24</definedName>
    <definedName name="gfgdfg" localSheetId="1" hidden="1">[31]차액보증!#REF!</definedName>
    <definedName name="gfgdfg" hidden="1">[31]차액보증!#REF!</definedName>
    <definedName name="gfjdjkyt" hidden="1">'[23]N賃率-職'!$I$5:$I$30</definedName>
    <definedName name="GGG"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GG">#REF!</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[32]노임단가!$B$2:$B$106</definedName>
    <definedName name="ghdsg" hidden="1">'[33]N賃率-職'!$I$5:$I$30</definedName>
    <definedName name="ghgbgbg">[0]!ghgbgbg</definedName>
    <definedName name="ghnfdg">'[24]20관리비율'!$A$1:$D$25</definedName>
    <definedName name="GMLWD" localSheetId="1" hidden="1">#REF!</definedName>
    <definedName name="GMLWD" hidden="1">#REF!</definedName>
    <definedName name="grew" localSheetId="1" hidden="1">#REF!</definedName>
    <definedName name="grew" hidden="1">#REF!</definedName>
    <definedName name="GRT" localSheetId="1" hidden="1">#REF!</definedName>
    <definedName name="GRT" hidden="1">#REF!</definedName>
    <definedName name="gu" localSheetId="1">#REF!,#REF!</definedName>
    <definedName name="gu">#REF!,#REF!</definedName>
    <definedName name="han" localSheetId="1" hidden="1">#REF!</definedName>
    <definedName name="han" hidden="1">#REF!</definedName>
    <definedName name="hardwar" localSheetId="1" hidden="1">[34]Sheet1!#REF!</definedName>
    <definedName name="hardwar" hidden="1">[34]Sheet1!#REF!</definedName>
    <definedName name="HGF">'[35]20관리비율'!$A$1:$D$25</definedName>
    <definedName name="hgkjgfd" hidden="1">'[36]N賃率-職'!$I$5:$I$30</definedName>
    <definedName name="HH">[37]정부노임단가!$A$5:$F$215</definedName>
    <definedName name="HHH" localSheetId="1" hidden="1">#REF!</definedName>
    <definedName name="HHH" hidden="1">#REF!</definedName>
    <definedName name="HHHH" localSheetId="1" hidden="1">#REF!</definedName>
    <definedName name="HHHH" hidden="1">#REF!</definedName>
    <definedName name="hidden">[38]TABLE!$H$1,[38]TABLE!$J$1,[38]TABLE!$K$1</definedName>
    <definedName name="HIT">'[39]2F 회의실견적(5_14 일대)'!$J$31</definedName>
    <definedName name="hjhj" localSheetId="1"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HW설치사1">#REF!</definedName>
    <definedName name="HW설치사2">#REF!</definedName>
    <definedName name="HW시험사1">#REF!</definedName>
    <definedName name="HW시험사2">#REF!</definedName>
    <definedName name="IB">#REF!</definedName>
    <definedName name="IB_2">'[10]IMPEADENCE MAP 취수장'!#REF!</definedName>
    <definedName name="ID" localSheetId="1">#REF!,#REF!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#REF!</definedName>
    <definedName name="ilch">[40]ilch!$A$3:$M$25</definedName>
    <definedName name="IOI" hidden="1">{"'용역비'!$A$4:$C$8"}</definedName>
    <definedName name="ISL공정표" localSheetId="1">[14]!BringUserToCode</definedName>
    <definedName name="ISL공정표">[14]!BringUserToCode</definedName>
    <definedName name="ISO_정렬" localSheetId="1">[41]!ISO_정렬</definedName>
    <definedName name="ISO_정렬">[41]!ISO_정렬</definedName>
    <definedName name="iyr">#REF!</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[42]J直材4!$F$5:$G$5</definedName>
    <definedName name="jghkjh">'[43]20관리비율'!$A$1:$D$25</definedName>
    <definedName name="JH">[44]정부노임단가!$A$5:$F$215</definedName>
    <definedName name="jhkghj">'[25]20관리비율'!$A$1:$D$25</definedName>
    <definedName name="JHY">[0]!JHY</definedName>
    <definedName name="JHYKING">[0]!JHYKING</definedName>
    <definedName name="JJ">[45]정부노임단가!$A$5:$F$215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1" hidden="1">#REF!</definedName>
    <definedName name="jkghjgk" hidden="1">#REF!</definedName>
    <definedName name="jkhgkjj">[46]J直材4!$F$5:$G$5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[47]MOTOR!$B$61:$E$68</definedName>
    <definedName name="KK">[44]정부노임단가!$A$5:$F$215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1"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ST">#REF!</definedName>
    <definedName name="li" hidden="1">{"'용역비'!$A$4:$C$8"}</definedName>
    <definedName name="LK" localSheetId="1">#REF!,#REF!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1"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[13]LEGEND!$D$7</definedName>
    <definedName name="LOP">[48]LOPCALC!$A$4:$J$8</definedName>
    <definedName name="LP1A">'[7]부하(성남)'!#REF!</definedName>
    <definedName name="LP1B">[6]부하계산서!#REF!</definedName>
    <definedName name="LP3A">'[7]부하(성남)'!#REF!</definedName>
    <definedName name="LPB">'[7]부하(성남)'!#REF!</definedName>
    <definedName name="LPBA">[6]부하계산서!#REF!</definedName>
    <definedName name="LPKA">[6]부하계산서!#REF!</definedName>
    <definedName name="LPKB">[6]부하계산서!#REF!</definedName>
    <definedName name="LPM">[6]부하계산서!#REF!</definedName>
    <definedName name="LPMA">[6]부하계산서!#REF!</definedName>
    <definedName name="LPO">[6]부하계산서!#REF!</definedName>
    <definedName name="LPOA">[6]부하계산서!#REF!</definedName>
    <definedName name="LV02A">[6]부하계산서!#REF!</definedName>
    <definedName name="LV02B">[6]부하계산서!#REF!</definedName>
    <definedName name="LV04A">[6]부하계산서!#REF!</definedName>
    <definedName name="LV04B">[6]부하계산서!#REF!</definedName>
    <definedName name="L옹벽">[49]기본일위!$A:$IV</definedName>
    <definedName name="m" hidden="1">#REF!</definedName>
    <definedName name="M_TR">#REF!</definedName>
    <definedName name="Macro10" localSheetId="1">[50]!Macro10</definedName>
    <definedName name="Macro10">[50]!Macro10</definedName>
    <definedName name="Macro12" localSheetId="1">[50]!Macro12</definedName>
    <definedName name="Macro12">[50]!Macro12</definedName>
    <definedName name="Macro13" localSheetId="1">[50]!Macro13</definedName>
    <definedName name="Macro13">[50]!Macro13</definedName>
    <definedName name="Macro14" localSheetId="1">[50]!Macro14</definedName>
    <definedName name="Macro14">[50]!Macro14</definedName>
    <definedName name="Macro2">[0]!Macro2</definedName>
    <definedName name="MACRO20" localSheetId="1">[50]!Macro2</definedName>
    <definedName name="MACRO20">[50]!Macro2</definedName>
    <definedName name="Macro4">[0]!Macro4</definedName>
    <definedName name="Macro5">[0]!Macro5</definedName>
    <definedName name="Macro8" localSheetId="1">[50]!Macro8</definedName>
    <definedName name="Macro8">[50]!Macro8</definedName>
    <definedName name="Macro9" localSheetId="1">[50]!Macro9</definedName>
    <definedName name="Macro9">[50]!Macro9</definedName>
    <definedName name="MATO">'[49]#REF'!$A$10:$F$46</definedName>
    <definedName name="MCCEA">[6]부하계산서!#REF!</definedName>
    <definedName name="MCCEB">[6]부하계산서!#REF!</definedName>
    <definedName name="MCCF">[6]부하계산서!#REF!</definedName>
    <definedName name="MCCN">'[7]부하(성남)'!#REF!</definedName>
    <definedName name="MCCP">[6]부하계산서!#REF!</definedName>
    <definedName name="MCCS">[6]부하계산서!#REF!</definedName>
    <definedName name="ME">[4]!StartSeller</definedName>
    <definedName name="MGF" localSheetId="1"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1">[51]!Module1.FormPrint</definedName>
    <definedName name="Module1.FormPrint">[51]!Module1.FormPrint</definedName>
    <definedName name="MONEY" localSheetId="1">#REF!,#REF!</definedName>
    <definedName name="MONEY">#REF!,#REF!</definedName>
    <definedName name="MOTOR__농형_전폐">#REF!</definedName>
    <definedName name="Mybutton">[0]!Mybutton</definedName>
    <definedName name="NBVCV">'[35]20관리비율'!$A$1:$D$25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FB">#REF!</definedName>
    <definedName name="nmy">[52]J直材4!$F$5:$G$5</definedName>
    <definedName name="OIL" hidden="1">{"'용역비'!$A$4:$C$8"}</definedName>
    <definedName name="OOO" localSheetId="1" hidden="1">#REF!</definedName>
    <definedName name="OOO" hidden="1">#REF!</definedName>
    <definedName name="OP" localSheetId="1" hidden="1">#REF!</definedName>
    <definedName name="OP" hidden="1">#REF!</definedName>
    <definedName name="OPOP" localSheetId="1" hidden="1">[53]수량산출!#REF!</definedName>
    <definedName name="OPOP" hidden="1">[53]수량산출!#REF!</definedName>
    <definedName name="OPP" localSheetId="1" hidden="1">#REF!</definedName>
    <definedName name="OPP" hidden="1">#REF!</definedName>
    <definedName name="OPPP" hidden="1">[54]수량산출!$A$3:$H$8539</definedName>
    <definedName name="or">[55]과천MAIN!#REF!</definedName>
    <definedName name="PB">'[7]부하(성남)'!#REF!</definedName>
    <definedName name="PB_2">'[10]IMPEADENCE MAP 취수장'!#REF!</definedName>
    <definedName name="PNLW10">[6]부하계산서!#REF!</definedName>
    <definedName name="PNLW8">[6]부하계산서!#REF!</definedName>
    <definedName name="pp" localSheetId="1">#REF!,#REF!</definedName>
    <definedName name="pp">#REF!,#REF!</definedName>
    <definedName name="PPP" localSheetId="1" hidden="1">#REF!</definedName>
    <definedName name="PPP" hidden="1">#REF!</definedName>
    <definedName name="price">[15]단가조사서!$A$11:$L$374</definedName>
    <definedName name="_xlnm.Print_Area" localSheetId="2">간노계!$A$1:$E$10</definedName>
    <definedName name="_xlnm.Print_Area" localSheetId="3">간노율!$A$1:$G$46</definedName>
    <definedName name="_xlnm.Print_Area" localSheetId="25">건설기계지급보증!$A$1:$E$33</definedName>
    <definedName name="_xlnm.Print_Area" localSheetId="26">'건설산업기본법(별표1)'!$A$1:$D$85</definedName>
    <definedName name="_xlnm.Print_Area" localSheetId="24">건설하도급대금!$A$1:$E$26</definedName>
    <definedName name="_xlnm.Print_Area" localSheetId="4">경비!$A$1:$F$23</definedName>
    <definedName name="_xlnm.Print_Area" localSheetId="12">경비율비교!$A$1:$E$28</definedName>
    <definedName name="_xlnm.Print_Area" localSheetId="8">고용보험!$A$1:$E$26</definedName>
    <definedName name="_xlnm.Print_Area" localSheetId="29">공사손해보험!$A$1:$E$64</definedName>
    <definedName name="_xlnm.Print_Area" localSheetId="23">공사이행!$A$1:$D$25</definedName>
    <definedName name="_xlnm.Print_Area" localSheetId="0">工총괄!$A$1:$M$36</definedName>
    <definedName name="_xlnm.Print_Area" localSheetId="6">보험료!$A$1:$D$32</definedName>
    <definedName name="_xlnm.Print_Area" localSheetId="9">산업안전관리!$A$1:$H$46</definedName>
    <definedName name="_xlnm.Print_Area" localSheetId="27">'산업안전보건(별표5)'!$A$1:$B$134</definedName>
    <definedName name="_xlnm.Print_Area" localSheetId="7">산재율!$A$1:$D$45</definedName>
    <definedName name="_xlnm.Print_Area" localSheetId="14">완성경비율!$A$1:$F$12</definedName>
    <definedName name="_xlnm.Print_Area" localSheetId="17">'완성공사(3)'!$A$1:$P$45</definedName>
    <definedName name="_xlnm.Print_Area" localSheetId="15">'완성공사율(1)'!$A$1:$M$46</definedName>
    <definedName name="_xlnm.Print_Area" localSheetId="16">'완성공사율(2)'!$A$1:$V$45</definedName>
    <definedName name="_xlnm.Print_Area" localSheetId="11">이윤!$A$1:$D$16</definedName>
    <definedName name="_xlnm.Print_Area" localSheetId="10">일반!$A$1:$D$29</definedName>
    <definedName name="_xlnm.Print_Area" localSheetId="13">조달청경비율!$A$1:$F$18</definedName>
    <definedName name="_xlnm.Print_Area" localSheetId="5">조달청제비율!$A$1:$L$29</definedName>
    <definedName name="_xlnm.Print_Area" localSheetId="20">'중기목록(양식)'!$A$1:$K$37</definedName>
    <definedName name="_xlnm.Print_Area" localSheetId="21">'중기산출(양식)'!$F$1:$M$364</definedName>
    <definedName name="_xlnm.Print_Area" localSheetId="22">지급수수료!$A$1:$E$17</definedName>
    <definedName name="_xlnm.Print_Area" localSheetId="19">퇴직공제율!$A$1:$D$15</definedName>
    <definedName name="_xlnm.Print_Area" localSheetId="28">평균노임단가!$A$1:$G$57</definedName>
    <definedName name="_xlnm.Print_Area" localSheetId="18">환경보전비!$A$1:$D$37</definedName>
    <definedName name="_xlnm.Print_Area">#N/A</definedName>
    <definedName name="Print_Area_MI">[56]수량산출서!#REF!</definedName>
    <definedName name="PRINT_TITLE">#REF!</definedName>
    <definedName name="_xlnm.Print_Titles" localSheetId="26">'건설산업기본법(별표1)'!$4:$5</definedName>
    <definedName name="_xlnm.Print_Titles" localSheetId="29">공사손해보험!$4:$5</definedName>
    <definedName name="_xlnm.Print_Titles" localSheetId="1">내역서!$3:$6</definedName>
    <definedName name="_xlnm.Print_Titles" localSheetId="7">산재율!$4:$5</definedName>
    <definedName name="_xlnm.Print_Titles" localSheetId="17">'완성공사(3)'!$A:$A</definedName>
    <definedName name="_xlnm.Print_Titles" localSheetId="16">'완성공사율(2)'!$A:$A</definedName>
    <definedName name="_xlnm.Print_Titles" localSheetId="5">조달청제비율!$4:$7</definedName>
    <definedName name="_xlnm.Print_Titles" localSheetId="20">'중기목록(양식)'!$3:$5</definedName>
    <definedName name="_xlnm.Print_Titles" localSheetId="21">'중기산출(양식)'!$3:$4</definedName>
    <definedName name="_xlnm.Print_Titles" localSheetId="28">평균노임단가!$4:$6</definedName>
    <definedName name="_xlnm.Print_Titles">[57]Sheet1!$A$1:$A$65536,[57]Sheet1!$A$1:$IV$2</definedName>
    <definedName name="printMtitles">'[49]#REF'!$A$1:$IV$2</definedName>
    <definedName name="PROJ">[13]LEGEND!$D$4</definedName>
    <definedName name="q234562456" hidden="1">{"'용역비'!$A$4:$C$8"}</definedName>
    <definedName name="Q3WEE" hidden="1">{#N/A,#N/A,FALSE,"조골재"}</definedName>
    <definedName name="QA" localSheetId="1" hidden="1">#REF!</definedName>
    <definedName name="QA" hidden="1">#REF!</definedName>
    <definedName name="qfedafd">[17]J直材4!$F$5:$G$5</definedName>
    <definedName name="QFQF" localSheetId="1"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[58]실행철강하도!$A$1:$A$4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1" hidden="1">#REF!</definedName>
    <definedName name="QWE" hidden="1">#REF!</definedName>
    <definedName name="qwreq" localSheetId="1" hidden="1">#REF!</definedName>
    <definedName name="qwreq" hidden="1">#REF!</definedName>
    <definedName name="QWS" localSheetId="1" hidden="1">#REF!</definedName>
    <definedName name="QWS" hidden="1">#REF!</definedName>
    <definedName name="qyk" hidden="1">{"'용역비'!$A$4:$C$8"}</definedName>
    <definedName name="reyter">'[25]20관리비율'!$A$1:$D$25</definedName>
    <definedName name="reytewt">[59]J直材4!$F$5:$G$5</definedName>
    <definedName name="rffff">[0]!rffff</definedName>
    <definedName name="RH" hidden="1">{"'용역비'!$A$4:$C$8"}</definedName>
    <definedName name="RK" localSheetId="1" hidden="1">[27]수량산출!#REF!</definedName>
    <definedName name="RK" hidden="1">[27]수량산출!#REF!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1">#REF!,#REF!,#REF!</definedName>
    <definedName name="RT">#REF!,#REF!,#REF!</definedName>
    <definedName name="RTGH" hidden="1">{"'용역비'!$A$4:$C$8"}</definedName>
    <definedName name="rth" localSheetId="1" hidden="1">#REF!</definedName>
    <definedName name="rth" hidden="1">#REF!</definedName>
    <definedName name="rty" localSheetId="1">#REF!,#REF!</definedName>
    <definedName name="rty">#REF!,#REF!</definedName>
    <definedName name="ryeuye">[42]J直材4!$F$5:$G$5</definedName>
    <definedName name="RYUIRYU" hidden="1">{"'용역비'!$A$4:$C$8"}</definedName>
    <definedName name="ryuk" hidden="1">{"'용역비'!$A$4:$C$8"}</definedName>
    <definedName name="S_B">#REF!</definedName>
    <definedName name="S_B1">'[10]IMPEADENCE MAP 취수장'!#REF!</definedName>
    <definedName name="S_G">#REF!</definedName>
    <definedName name="S_G1">'[10]IMPEADENCE MAP 취수장'!#REF!</definedName>
    <definedName name="S_R">#REF!</definedName>
    <definedName name="S_R1">'[10]IMPEADENCE MAP 취수장'!#REF!</definedName>
    <definedName name="S_X">#REF!</definedName>
    <definedName name="S_X1">'[10]IMPEADENCE MAP 취수장'!#REF!</definedName>
    <definedName name="S_Y">#REF!</definedName>
    <definedName name="S_Y1">'[10]IMPEADENCE MAP 취수장'!#REF!</definedName>
    <definedName name="S_Z">#REF!</definedName>
    <definedName name="S_Z1">'[10]IMPEADENCE MAP 취수장'!#REF!</definedName>
    <definedName name="sample">#REF!</definedName>
    <definedName name="SD" hidden="1">{"'용역비'!$A$4:$C$8"}</definedName>
    <definedName name="SDF" localSheetId="1" hidden="1">#REF!</definedName>
    <definedName name="SDF" hidden="1">#REF!</definedName>
    <definedName name="sdg" localSheetId="1" hidden="1">#REF!</definedName>
    <definedName name="sdg" hidden="1">#REF!</definedName>
    <definedName name="sdryhj" hidden="1">{"'용역비'!$A$4:$C$8"}</definedName>
    <definedName name="SDS" hidden="1">{#N/A,#N/A,FALSE,"2~8번"}</definedName>
    <definedName name="SE" hidden="1">{"'용역비'!$A$4:$C$8"}</definedName>
    <definedName name="seet">[60]총괄!#REF!</definedName>
    <definedName name="sfdgsd" localSheetId="1" hidden="1">#REF!</definedName>
    <definedName name="sfdgsd" hidden="1">#REF!</definedName>
    <definedName name="SFFF" hidden="1">[61]노임단가!#REF!</definedName>
    <definedName name="SFFFFF" hidden="1">[61]노임단가!#REF!</definedName>
    <definedName name="sfgsdfd" localSheetId="1" hidden="1">#REF!</definedName>
    <definedName name="sfgsdfd" hidden="1">#REF!</definedName>
    <definedName name="SGARETER" localSheetId="1" hidden="1">#REF!</definedName>
    <definedName name="SGARETER" hidden="1">#REF!</definedName>
    <definedName name="shd">[32]노임단가!$A$2:$A$105</definedName>
    <definedName name="SHDLAEKSRKTNWJD">[0]!SHDLAEKSRKTNWJD</definedName>
    <definedName name="SKI" hidden="1">[61]노임단가!#REF!</definedName>
    <definedName name="sla">[60]총괄!#REF!</definedName>
    <definedName name="sma">[60]총괄!#REF!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1"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1">#REF!,#REF!</definedName>
    <definedName name="sr">#REF!,#REF!</definedName>
    <definedName name="srth" hidden="1">{"'용역비'!$A$4:$C$8"}</definedName>
    <definedName name="SS">[62]자재단가!$A$1:$Q$65536</definedName>
    <definedName name="SSS">#REF!</definedName>
    <definedName name="SSSS">#REF!</definedName>
    <definedName name="SSSSS">#REF!</definedName>
    <definedName name="SSSSSS">#REF!</definedName>
    <definedName name="StartChart" localSheetId="1">[14]!StartChart</definedName>
    <definedName name="StartChart">[14]!StartChart</definedName>
    <definedName name="StartSeller" localSheetId="1">[14]!StartSeller</definedName>
    <definedName name="StartSeller">[14]!StartSeller</definedName>
    <definedName name="STS" hidden="1">{"'용역비'!$A$4:$C$8"}</definedName>
    <definedName name="SWS" localSheetId="1" hidden="1">#REF!</definedName>
    <definedName name="SWS" hidden="1">#REF!</definedName>
    <definedName name="sw공사" hidden="1">'[63]8.PILE  (돌출)'!#REF!</definedName>
    <definedName name="SW시험사1">#REF!</definedName>
    <definedName name="SW시험사2">#REF!</definedName>
    <definedName name="TEYJ" hidden="1">{"'용역비'!$A$4:$C$8"}</definedName>
    <definedName name="TFUI" hidden="1">{"'용역비'!$A$4:$C$8"}</definedName>
    <definedName name="TIT">#REF!</definedName>
    <definedName name="TN" localSheetId="1" hidden="1">#REF!</definedName>
    <definedName name="TN" hidden="1">#REF!</definedName>
    <definedName name="TON">" Sheet1!$G$54"</definedName>
    <definedName name="tr" localSheetId="1" hidden="1">#REF!</definedName>
    <definedName name="tr" hidden="1">#REF!</definedName>
    <definedName name="TR_R">#REF!</definedName>
    <definedName name="TR_X">#REF!</definedName>
    <definedName name="TTTT" localSheetId="1" hidden="1">#REF!</definedName>
    <definedName name="TTTT" hidden="1">#REF!</definedName>
    <definedName name="tu" hidden="1">{"'용역비'!$A$4:$C$8"}</definedName>
    <definedName name="tuilol" hidden="1">{"'용역비'!$A$4:$C$8"}</definedName>
    <definedName name="TUIO" hidden="1">{"'용역비'!$A$4:$C$8"}</definedName>
    <definedName name="TUIO.L" hidden="1">{"'용역비'!$A$4:$C$8"}</definedName>
    <definedName name="TUIOTUI" hidden="1">{"'용역비'!$A$4:$C$8"}</definedName>
    <definedName name="tye" localSheetId="1"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'[29]20관리비율'!$A$1:$D$25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A">[6]부하계산서!#REF!</definedName>
    <definedName name="UNITAA">[6]부하계산서!#REF!</definedName>
    <definedName name="UNITB">[6]부하계산서!#REF!</definedName>
    <definedName name="UNITBB">[6]부하계산서!#REF!</definedName>
    <definedName name="UNITC">[6]부하계산서!#REF!</definedName>
    <definedName name="UNITC1">[6]부하계산서!#REF!</definedName>
    <definedName name="UNITCA">[6]부하계산서!#REF!</definedName>
    <definedName name="UNITD">[6]부하계산서!#REF!</definedName>
    <definedName name="UNITDA">[6]부하계산서!#REF!</definedName>
    <definedName name="UPSR">[6]부하계산서!#REF!</definedName>
    <definedName name="UTI" hidden="1">{"'용역비'!$A$4:$C$8"}</definedName>
    <definedName name="UTIOL" hidden="1">{"'용역비'!$A$4:$C$8"}</definedName>
    <definedName name="UU">[0]!UU</definedName>
    <definedName name="VB">[64]J直材4!$F$5:$G$5</definedName>
    <definedName name="VB_2">'[10]IMPEADENCE MAP 취수장'!#REF!</definedName>
    <definedName name="vcnf" hidden="1">'[65]N賃率-職'!$I$5:$I$30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1" hidden="1">#REF!</definedName>
    <definedName name="we" hidden="1">#REF!</definedName>
    <definedName name="wererr" hidden="1">{#N/A,#N/A,FALSE,"운반시간"}</definedName>
    <definedName name="werewr" hidden="1">{#N/A,#N/A,FALSE,"골재소요량";#N/A,#N/A,FALSE,"골재소요량"}</definedName>
    <definedName name="WEW">#REF!</definedName>
    <definedName name="wlr">[32]노임단가!$A$2:$A$105</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WW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 hidden="1">#REF!</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[66]수량산출!$A$1:$A$8561</definedName>
    <definedName name="Z">#REF!</definedName>
    <definedName name="za" hidden="1">[67]실행철강하도!$A$1:$A$4</definedName>
    <definedName name="ZB">#REF!</definedName>
    <definedName name="ZB_2">'[10]IMPEADENCE MAP 취수장'!#REF!</definedName>
    <definedName name="zx" localSheetId="1"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 hidden="1">{"'용역비'!$A$4:$C$8"}</definedName>
    <definedName name="ㄱㄱ" hidden="1">{"'용역비'!$A$4:$C$8"}</definedName>
    <definedName name="ㄱㄱㄱㄱㄱ" hidden="1">{"'용역비'!$A$4:$C$8"}</definedName>
    <definedName name="ㄱㄱㄱㄱㄱㄱ" hidden="1">{"'용역비'!$A$4:$C$8"}</definedName>
    <definedName name="ㄱㄷ쇼" localSheetId="1" hidden="1">#REF!</definedName>
    <definedName name="ㄱㄷ쇼" hidden="1">#REF!</definedName>
    <definedName name="ㄱㄷㅈㅄㄷ" localSheetId="1" hidden="1">#REF!</definedName>
    <definedName name="ㄱㄷㅈㅄㄷ" hidden="1">#REF!</definedName>
    <definedName name="ㄱㄷ죠" localSheetId="1" hidden="1">#REF!</definedName>
    <definedName name="ㄱㄷ죠" hidden="1">#REF!</definedName>
    <definedName name="ㄱ됵ㄷ" localSheetId="1" hidden="1">#REF!</definedName>
    <definedName name="ㄱ됵ㄷ" hidden="1">#REF!</definedName>
    <definedName name="ㄱ둊" localSheetId="1" hidden="1">#REF!</definedName>
    <definedName name="ㄱ둊" hidden="1">#REF!</definedName>
    <definedName name="ㄱㅈㅎ" localSheetId="1"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1" hidden="1">'[68]1안'!#REF!</definedName>
    <definedName name="가" hidden="1">'[68]1안'!#REF!</definedName>
    <definedName name="가감금액비교표" localSheetId="1">[69]!StartSeller</definedName>
    <definedName name="가감금액비교표">[69]!StartSeller</definedName>
    <definedName name="가격">#REF!</definedName>
    <definedName name="가나다">[0]!가나다</definedName>
    <definedName name="가나다라">[0]!가나다라</definedName>
    <definedName name="가로등부표2" localSheetId="1">#REF!,#REF!</definedName>
    <definedName name="가로등부표2">#REF!,#REF!</definedName>
    <definedName name="가아" localSheetId="1" hidden="1">[70]수량산출!#REF!</definedName>
    <definedName name="가아" hidden="1">[70]수량산출!#REF!</definedName>
    <definedName name="간접노무비">#REF!</definedName>
    <definedName name="간지">[0]!간지</definedName>
    <definedName name="갑지">[0]!갑지</definedName>
    <definedName name="강교" hidden="1">{#N/A,#N/A,FALSE,"포장2"}</definedName>
    <definedName name="강구조물" hidden="1">{#N/A,#N/A,FALSE,"포장1";#N/A,#N/A,FALSE,"포장1"}</definedName>
    <definedName name="강아지" localSheetId="1" hidden="1">#REF!</definedName>
    <definedName name="강아지" hidden="1">#REF!</definedName>
    <definedName name="갱부1">#REF!</definedName>
    <definedName name="갱부2">#REF!</definedName>
    <definedName name="거ㅏ" hidden="1">[71]수량산출!$A$3:$H$8539</definedName>
    <definedName name="건설기계">[72]건설기계!$E$10:$V$401</definedName>
    <definedName name="건설기계운전기사1">#REF!</definedName>
    <definedName name="건설기계운전기사2">#REF!</definedName>
    <definedName name="건설기계운전조수1">#REF!</definedName>
    <definedName name="건설기계운전조수2">#REF!</definedName>
    <definedName name="건설기계조장1">#REF!</definedName>
    <definedName name="건설기계조장2">#REF!</definedName>
    <definedName name="건축목공1">#REF!</definedName>
    <definedName name="건축목공2">#REF!</definedName>
    <definedName name="건축일위">[73]건축일위!$A$1:$N$119</definedName>
    <definedName name="검ㄴ" hidden="1">{#N/A,#N/A,FALSE,"이정표"}</definedName>
    <definedName name="겨" hidden="1">{"'용역비'!$A$4:$C$8"}</definedName>
    <definedName name="견적" hidden="1">'[74]내역서1999.8최종'!$A$1:$A$2438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1">[75]!이전화면1</definedName>
    <definedName name="견적금액분석">[75]!이전화면1</definedName>
    <definedName name="견적금액비교">[76]소비자가!$I$46:$J$1593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출공1">#REF!</definedName>
    <definedName name="견출공2">#REF!</definedName>
    <definedName name="결" hidden="1">{#N/A,#N/A,FALSE,"포장2"}</definedName>
    <definedName name="결표지" hidden="1">{#N/A,#N/A,FALSE,"표지"}</definedName>
    <definedName name="경비">#REF!</definedName>
    <definedName name="經費">'[49]#REF'!$E$20</definedName>
    <definedName name="경비1" localSheetId="1" hidden="1">#REF!</definedName>
    <definedName name="경비1" hidden="1">#REF!</definedName>
    <definedName name="경비배부율">'[49]#REF'!$AH$8:$AV$42</definedName>
    <definedName name="경비율">[77]원가data!$O$2:$AF$21</definedName>
    <definedName name="경비집계" hidden="1">{"'용역비'!$A$4:$C$8"}</definedName>
    <definedName name="계곡부침사지">[0]!계곡부침사지</definedName>
    <definedName name="계산서2">[0]!계산서2</definedName>
    <definedName name="계장공1">#REF!</definedName>
    <definedName name="계장공2">#REF!</definedName>
    <definedName name="계전2" localSheetId="1"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고급선원1">#REF!</definedName>
    <definedName name="고급선원2">#REF!</definedName>
    <definedName name="고급원자력파괴시험공1">#REF!</definedName>
    <definedName name="고급원자력파괴시험공2">#REF!</definedName>
    <definedName name="고압케이블전공1">#REF!</definedName>
    <definedName name="고압케이블전공2">#REF!</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 hidden="1">'[63]8.PILE  (돌출)'!#REF!</definedName>
    <definedName name="공사비산출근거">[0]!공사비산출근거</definedName>
    <definedName name="공압축3.5간재">'[78]기계경비(시간당)'!$H$248</definedName>
    <definedName name="공압축3.5노무">'[78]기계경비(시간당)'!$H$244</definedName>
    <definedName name="공압축3.5노무야간">'[78]기계경비(시간당)'!$H$245</definedName>
    <definedName name="공압축3.5손료">'[78]기계경비(시간당)'!$H$243</definedName>
    <definedName name="공압축7.1간재">'[78]기계경비(시간당)'!$H$256</definedName>
    <definedName name="공압축7.1노무">'[78]기계경비(시간당)'!$H$252</definedName>
    <definedName name="공압축7.1노무야간">'[78]기계경비(시간당)'!$H$253</definedName>
    <definedName name="공압축7.1손료">'[78]기계경비(시간당)'!$H$251</definedName>
    <definedName name="공일">#REF!</definedName>
    <definedName name="공종분류">OFFSET([79]파일의이용!$P$2,0,0,COUNTA([79]파일의이용!$P$2:$P$34),1)</definedName>
    <definedName name="관급" localSheetId="1">#REF!,#REF!,#REF!</definedName>
    <definedName name="관급">#REF!,#REF!,#REF!</definedName>
    <definedName name="관급자재" localSheetId="1">#REF!,#REF!,#REF!</definedName>
    <definedName name="관급자재">#REF!,#REF!,#REF!</definedName>
    <definedName name="관급자재집계표">[0]!관급자재집계표</definedName>
    <definedName name="관리" hidden="1">{#N/A,#N/A,FALSE,"포장2"}</definedName>
    <definedName name="광케이블설치사1">#REF!</definedName>
    <definedName name="광케이블설치사2">#REF!</definedName>
    <definedName name="광통신설치사1">#REF!</definedName>
    <definedName name="광통신설치사2">#REF!</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육">'[80]단가산출서(기계)'!#REF!</definedName>
    <definedName name="교좌" hidden="1">{#N/A,#N/A,FALSE,"포장2"}</definedName>
    <definedName name="구" hidden="1">{#N/A,#N/A,FALSE,"구조2"}</definedName>
    <definedName name="구룡">[0]!구룡</definedName>
    <definedName name="구조토적1">[49]기본일위!$A:$IV</definedName>
    <definedName name="궤도공1">#REF!</definedName>
    <definedName name="궤도공2">#REF!</definedName>
    <definedName name="균" hidden="1">{#N/A,#N/A,FALSE,"현장 NCR 분석";#N/A,#N/A,FALSE,"현장품질감사";#N/A,#N/A,FALSE,"현장품질감사"}</definedName>
    <definedName name="귱" hidden="1">{#N/A,#N/A,FALSE,"현장 NCR 분석";#N/A,#N/A,FALSE,"현장품질감사";#N/A,#N/A,FALSE,"현장품질감사"}</definedName>
    <definedName name="그라우팅">[73]그라우팅일위!$A$1:$N$107</definedName>
    <definedName name="그릴데코" localSheetId="1"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#REF!</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[49]기본일위!$A:$IV</definedName>
    <definedName name="기계공1">#REF!</definedName>
    <definedName name="기계공2">#REF!</definedName>
    <definedName name="기계설치공1">#REF!</definedName>
    <definedName name="기계설치공2">#REF!</definedName>
    <definedName name="기계운전사1">#REF!</definedName>
    <definedName name="기계운전사2">#REF!</definedName>
    <definedName name="기공" localSheetId="1" hidden="1">'[81](실사조정)총괄'!#REF!</definedName>
    <definedName name="기공" hidden="1">'[81](실사조정)총괄'!#REF!</definedName>
    <definedName name="기기목록">#REF!</definedName>
    <definedName name="기본2" localSheetId="1" hidden="1">#REF!</definedName>
    <definedName name="기본2" hidden="1">#REF!</definedName>
    <definedName name="기술" hidden="1">{#N/A,#N/A,FALSE,"부대1"}</definedName>
    <definedName name="기전1" localSheetId="1" hidden="1">#REF!</definedName>
    <definedName name="기전1" hidden="1">#REF!</definedName>
    <definedName name="기초">'[82]9509'!$A$3:$Y$665</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'[83]9811'!$A$3:$AD$1530</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#REF!</definedName>
    <definedName name="ㄳㄳㄳㄳ" hidden="1">{"'용역비'!$A$4:$C$8"}</definedName>
    <definedName name="ㄴ">#REF!</definedName>
    <definedName name="ㄴㄱㄹ" localSheetId="1" hidden="1">#REF!</definedName>
    <definedName name="ㄴㄱㄹ" hidden="1">#REF!</definedName>
    <definedName name="ㄴㄴ">#REF!</definedName>
    <definedName name="ㄴㄴㄴ" hidden="1">#REF!</definedName>
    <definedName name="ㄴㄴㄴㄴ" hidden="1">#REF!</definedName>
    <definedName name="ㄴㄴㄴㄴㄴ" hidden="1">#REF!</definedName>
    <definedName name="ㄴㄴㄴㄴㄴㄴ">#REF!</definedName>
    <definedName name="ㄴㄴㄴㄴㄴㄴㄴㄴㄴㄴ">#REF!</definedName>
    <definedName name="ㄴㄴㄴㄴㄴㅁ">#REF!</definedName>
    <definedName name="ㄴㄴㅁㅁㅇㄴ">#REF!</definedName>
    <definedName name="ㄴㄴㅇㅇㄴ">#REF!</definedName>
    <definedName name="ㄴ돗ㄱ">[42]J直材4!$F$5:$G$5</definedName>
    <definedName name="ㄴㄹ" localSheetId="1" hidden="1">#REF!</definedName>
    <definedName name="ㄴㄹ" hidden="1">#REF!</definedName>
    <definedName name="ㄴㄹㄹㄴㄹ">[84]단가표!$A$1:$P$27</definedName>
    <definedName name="ㄴㄹㅇㄴㄹㅇ">#REF!</definedName>
    <definedName name="ㄴㄹㅇㅎㅁㄴ">[17]J直材4!$F$5:$G$5</definedName>
    <definedName name="ㄴㄺㄷ" hidden="1">{#N/A,#N/A,FALSE,"현장 NCR 분석";#N/A,#N/A,FALSE,"현장품질감사";#N/A,#N/A,FALSE,"현장품질감사"}</definedName>
    <definedName name="ㄴㅀ" localSheetId="1" hidden="1">#REF!</definedName>
    <definedName name="ㄴㅀ" hidden="1">#REF!</definedName>
    <definedName name="ㄴㅁ" localSheetId="1" hidden="1">#REF!</definedName>
    <definedName name="ㄴㅁ" hidden="1">#REF!</definedName>
    <definedName name="ㄴㅁㄴㄹ" localSheetId="1" hidden="1">#REF!</definedName>
    <definedName name="ㄴㅁㄴㄹ" hidden="1">#REF!</definedName>
    <definedName name="ㄴㅁㅁ">#REF!</definedName>
    <definedName name="ㄴㅁㅇㅁㄴ" localSheetId="1" hidden="1">#REF!</definedName>
    <definedName name="ㄴㅁㅇㅁㄴ" hidden="1">#REF!</definedName>
    <definedName name="ㄴㅁㅇㅇㄴㅇ">#REF!</definedName>
    <definedName name="ㄴㅁㅇㅇㄴㅇㄴ">#REF!</definedName>
    <definedName name="ㄴㅇ">#REF!</definedName>
    <definedName name="ㄴㅇㄴㄴㅁㅁ">#REF!</definedName>
    <definedName name="ㄴㅇㄹ" hidden="1">{"'용역비'!$A$4:$C$8"}</definedName>
    <definedName name="ㄴㅇㄹㅇㄴㄹㅇㄴㄹ" hidden="1">{"'용역비'!$A$4:$C$8"}</definedName>
    <definedName name="ㄴㅇㄹㅇㄷ">#REF!</definedName>
    <definedName name="ㄴㅇㄻㄴㅇㄹ" hidden="1">{"'용역비'!$A$4:$C$8"}</definedName>
    <definedName name="ㄴㅇㅁ">'[22]20관리비율'!$A$1:$D$25</definedName>
    <definedName name="ㄴㅇㅎ" hidden="1">{#N/A,#N/A,FALSE,"현장 NCR 분석";#N/A,#N/A,FALSE,"현장품질감사";#N/A,#N/A,FALSE,"현장품질감사"}</definedName>
    <definedName name="ㄴㅇㅎㄴㅇ" localSheetId="1" hidden="1">#REF!</definedName>
    <definedName name="ㄴㅇㅎㄴㅇ" hidden="1">#REF!</definedName>
    <definedName name="ㄴ촘여ㅣㄷ">[4]!StartSeller</definedName>
    <definedName name="나나나">[0]!나나나</definedName>
    <definedName name="나나나나나">[0]!나나나나나</definedName>
    <definedName name="나무">'[85]수목데이타 '!$A$3:$D$874</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1" hidden="1">#REF!</definedName>
    <definedName name="남남" hidden="1">#REF!</definedName>
    <definedName name="남산">[0]!남산</definedName>
    <definedName name="남윤" hidden="1">{"'용역비'!$A$4:$C$8"}</definedName>
    <definedName name="내선전공1">#REF!</definedName>
    <definedName name="내선전공2">#REF!</definedName>
    <definedName name="내역총괄">'[86]내역서(기계)'!$A$359</definedName>
    <definedName name="내외자">'[80]단가산출서(기계)'!#REF!</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내장공1">#REF!</definedName>
    <definedName name="내장공2">#REF!</definedName>
    <definedName name="노단">#REF!</definedName>
    <definedName name="노무비">#REF!</definedName>
    <definedName name="勞務費">'[49]#REF'!$E$13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[72]노임!$B$2:$C$200</definedName>
    <definedName name="노임단가수정완료">[0]!노임단가수정완료</definedName>
    <definedName name="노즐공1">#REF!</definedName>
    <definedName name="노즐공2">#REF!</definedName>
    <definedName name="노출직">#REF!</definedName>
    <definedName name="노출직부">#REF!</definedName>
    <definedName name="노후관교체">[0]!노후관교체</definedName>
    <definedName name="노후관교체1">[0]!노후관교체1</definedName>
    <definedName name="ㄶㄴㄷ" localSheetId="1"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ㄱㄷㅅㅅㅅ">#REF!</definedName>
    <definedName name="ㄷㄷ">[87]공사비!$M$1:$M$65536</definedName>
    <definedName name="ㄷㄷㄱㄱ" hidden="1">{"'용역비'!$A$4:$C$8"}</definedName>
    <definedName name="ㄷㄷㅈ">#REF!</definedName>
    <definedName name="ㄷㄹㄹㅇ">#REF!</definedName>
    <definedName name="ㄷㄹㅇㄴ">#REF!</definedName>
    <definedName name="ㄷㄹㅇㄴㄹ">#REF!</definedName>
    <definedName name="ㄷㅅㅈ4ㅅ" localSheetId="1" hidden="1">#REF!</definedName>
    <definedName name="ㄷㅅㅈ4ㅅ" hidden="1">#REF!</definedName>
    <definedName name="ㄷㅅㅈㄷ" localSheetId="1" hidden="1">#REF!</definedName>
    <definedName name="ㄷㅅㅈㄷ" hidden="1">#REF!</definedName>
    <definedName name="ㄷ숃ㄱ" localSheetId="1" hidden="1">#REF!</definedName>
    <definedName name="ㄷ숃ㄱ" hidden="1">#REF!</definedName>
    <definedName name="ㄷㅇㄴ">#REF!</definedName>
    <definedName name="ㄷㅇㄹ">#REF!</definedName>
    <definedName name="ㄷㅇㄹㄴ">#REF!</definedName>
    <definedName name="ㄷㅈㄱ" localSheetId="1" hidden="1">#REF!</definedName>
    <definedName name="ㄷㅈㄱ" hidden="1">#REF!</definedName>
    <definedName name="ㄷㅈㅅㄱㅈㅅ">'[88]20관리비율'!$A$1:$D$25</definedName>
    <definedName name="ㄷㅍㅂ" hidden="1">{"'용역비'!$A$4:$C$8"}</definedName>
    <definedName name="다짐계수">0.875</definedName>
    <definedName name="닥트공1">#REF!</definedName>
    <definedName name="닥트공2">#REF!</definedName>
    <definedName name="단">[89]단가!$A$4:$I$36</definedName>
    <definedName name="단1">[90]단!$A$5:$I$52</definedName>
    <definedName name="단가1">[91]산출목록표!$A$86:$J$265</definedName>
    <definedName name="단가2">#REF!</definedName>
    <definedName name="단가비교표" localSheetId="1">#REF!,#REF!</definedName>
    <definedName name="단가비교표">#REF!,#REF!</definedName>
    <definedName name="단가산출">[72]단가산출!$D$2:$M$171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'[78]기계경비(시간당)'!$C$1:$F$58</definedName>
    <definedName name="단가표">#REF!</definedName>
    <definedName name="단중입력" localSheetId="1">[92]!단중입력</definedName>
    <definedName name="단중입력">[92]!단중입력</definedName>
    <definedName name="대가" localSheetId="1">#REF!,#REF!</definedName>
    <definedName name="대가">#REF!,#REF!</definedName>
    <definedName name="대강당배관" localSheetId="1" hidden="1">'[93]1안'!#REF!</definedName>
    <definedName name="대강당배관" hidden="1">'[93]1안'!#REF!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1">[75]!아래</definedName>
    <definedName name="대비표">[75]!아래</definedName>
    <definedName name="덕" hidden="1">{#N/A,#N/A,FALSE,"포장2"}</definedName>
    <definedName name="덕진" hidden="1">{#N/A,#N/A,FALSE,"포장2"}</definedName>
    <definedName name="덕호" hidden="1">{#N/A,#N/A,FALSE,"포장2"}</definedName>
    <definedName name="도">#REF!</definedName>
    <definedName name="도급분류">OFFSET([79]파일의이용!$O$2,0,0,COUNTA([79]파일의이용!$O$2:$O$3),1)</definedName>
    <definedName name="도배공1">#REF!</definedName>
    <definedName name="도배공2">#REF!</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도서단가">[94]노임단가!$B$2:$B$105</definedName>
    <definedName name="도장공1">#REF!</definedName>
    <definedName name="도장공2">#REF!</definedName>
    <definedName name="도편수1">#REF!</definedName>
    <definedName name="도편수2">#REF!</definedName>
    <definedName name="동발공1">#REF!</definedName>
    <definedName name="동발공2">#REF!</definedName>
    <definedName name="드잡이공1">#REF!</definedName>
    <definedName name="드잡이공2">#REF!</definedName>
    <definedName name="등록_시작" localSheetId="1">[41]!등록_시작</definedName>
    <definedName name="등록_시작">[41]!등록_시작</definedName>
    <definedName name="등록_취소" localSheetId="1">[41]!등록_취소</definedName>
    <definedName name="등록_취소">[41]!등록_취소</definedName>
    <definedName name="ㄹ">#REF!</definedName>
    <definedName name="ㄹㄴㅁ">[26]J直材4!$F$5:$G$5</definedName>
    <definedName name="ㄹㄷㅁㅈㄱㄹㄷ" hidden="1">'[95]N賃率-職'!$I$5:$I$30</definedName>
    <definedName name="ㄹㄹ" hidden="1">#REF!</definedName>
    <definedName name="ㄹㄹ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1" hidden="1">#REF!</definedName>
    <definedName name="ㄹㅇㄶ" hidden="1">#REF!</definedName>
    <definedName name="ㄹㅇㄶ옿" hidden="1">'[96]N賃率-職'!$I$5:$I$30</definedName>
    <definedName name="ㄹㅇㄹㅇ" localSheetId="1" hidden="1">#REF!</definedName>
    <definedName name="ㄹㅇㄹㅇ" hidden="1">#REF!</definedName>
    <definedName name="ㄹㅇㅎㄹㅇ" localSheetId="1" hidden="1">#REF!</definedName>
    <definedName name="ㄹㅇㅎㄹㅇ" hidden="1">#REF!</definedName>
    <definedName name="ㄹㅇㅎㅁ" hidden="1">'[97]N賃率-職'!$I$5:$I$30</definedName>
    <definedName name="ㄹㅇ홀옹ㅎㄹ" localSheetId="1" hidden="1">#REF!</definedName>
    <definedName name="ㄹㅇ홀옹ㅎㄹ" hidden="1">#REF!</definedName>
    <definedName name="ㄹㅈㄷㄴㅅㅎ">[98]J直材4!$F$5:$G$5</definedName>
    <definedName name="ㄹ처">[64]J直材4!$F$5:$G$5</definedName>
    <definedName name="ㄹ헐허ㅗㅀ">'[88]20관리비율'!$A$1:$D$25</definedName>
    <definedName name="ㄹ헝ㄹ" localSheetId="1" hidden="1">#REF!</definedName>
    <definedName name="ㄹ헝ㄹ" hidden="1">#REF!</definedName>
    <definedName name="ㄹ호" localSheetId="1" hidden="1">#REF!</definedName>
    <definedName name="ㄹ호" hidden="1">#REF!</definedName>
    <definedName name="ㄹ호ㅓ">[21]工관리비율!$A$1:$D$24</definedName>
    <definedName name="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[78]램머!$D$20</definedName>
    <definedName name="램머Q간재10">[78]램머!$F$20</definedName>
    <definedName name="램머Q간재야간">[78]램머!$J$20</definedName>
    <definedName name="램머Q노무">[78]램머!$D$21</definedName>
    <definedName name="램머Q노무10">[78]램머!$F$21</definedName>
    <definedName name="램머Q노무야간">[78]램머!$J$21</definedName>
    <definedName name="램머Q손료">[78]램머!$D$22</definedName>
    <definedName name="램머Q손료10">[78]램머!$F$22</definedName>
    <definedName name="램머Q손료야간">[78]램머!$J$22</definedName>
    <definedName name="램머간재">'[78]기계경비(시간당)'!$H$170</definedName>
    <definedName name="램머노무">'[78]기계경비(시간당)'!$H$166</definedName>
    <definedName name="램머노무야간">'[78]기계경비(시간당)'!$H$167</definedName>
    <definedName name="램머손료">'[78]기계경비(시간당)'!$H$165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1" hidden="1">#REF!</definedName>
    <definedName name="롬ㄴ" hidden="1">#REF!</definedName>
    <definedName name="롱ㄴ">[42]J直材4!$F$5:$G$5</definedName>
    <definedName name="료" hidden="1">{"'용역비'!$A$4:$C$8"}</definedName>
    <definedName name="ㄻㄴ">#REF!</definedName>
    <definedName name="ㅀㅇㄴ">[98]J直材4!$F$5:$G$5</definedName>
    <definedName name="ㅁ" localSheetId="1" hidden="1">#REF!</definedName>
    <definedName name="ㅁ" hidden="1">#REF!</definedName>
    <definedName name="ㅁ1">#REF!</definedName>
    <definedName name="ㅁ3">#REF!</definedName>
    <definedName name="ㅁ4">#REF!</definedName>
    <definedName name="ㅁ545">#REF!</definedName>
    <definedName name="ㅁㄱ해ㅜ5" localSheetId="1" hidden="1">[99]PI!#REF!</definedName>
    <definedName name="ㅁㄱ해ㅜ5" hidden="1">[99]PI!#REF!</definedName>
    <definedName name="ㅁㄴㄻ">[26]J直材4!$F$5:$G$5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1" hidden="1">#REF!</definedName>
    <definedName name="ㅁㄴㅇㅁㄴㅇ" hidden="1">#REF!</definedName>
    <definedName name="ㅁㄴㅇㅁㅇㄴㄹ" localSheetId="1" hidden="1">#REF!</definedName>
    <definedName name="ㅁㄴㅇㅁㅇㄴㄹ" hidden="1">#REF!</definedName>
    <definedName name="ㅁㄶㅁㄴ" localSheetId="1" hidden="1">#REF!</definedName>
    <definedName name="ㅁㄶㅁㄴ" hidden="1">#REF!</definedName>
    <definedName name="ㅁㅀㅁㄴ" localSheetId="1" hidden="1">#REF!</definedName>
    <definedName name="ㅁㅀㅁㄴ" hidden="1">#REF!</definedName>
    <definedName name="ㅁㅁ" localSheetId="1" hidden="1">#REF!</definedName>
    <definedName name="ㅁㅁ" hidden="1">#REF!</definedName>
    <definedName name="ㅁㅁㅁ">[0]!ㅁㅁㅁ</definedName>
    <definedName name="ㅁㅁㅁㅁㅁ" hidden="1">{"'용역비'!$A$4:$C$8"}</definedName>
    <definedName name="ㅁㅁㅁㅁㅁㅁ" localSheetId="1" hidden="1">#REF!</definedName>
    <definedName name="ㅁㅁㅁㅁㅁㅁ" hidden="1">#REF!</definedName>
    <definedName name="ㅁㅁㅁㅁㅁㅁㄴㅇㅁㄴㅇ" localSheetId="1"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[100]J直材4!$F$5:$G$5</definedName>
    <definedName name="ㅁㅇㅁㄴㅇ" hidden="1">{"'용역비'!$A$4:$C$8"}</definedName>
    <definedName name="ㅁㅇㅁㄻㅇ" hidden="1">{"'공사부문'!$A$6:$A$32"}</definedName>
    <definedName name="ㅁㅈㄷ" hidden="1">{#N/A,#N/A,FALSE,"배수1"}</definedName>
    <definedName name="마음" localSheetId="1">#REF!,#REF!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1">[101]!메인_메뉴호출</definedName>
    <definedName name="메인_메뉴호출">[101]!메인_메뉴호출</definedName>
    <definedName name="메인_시작" localSheetId="1">[41]!메인_시작</definedName>
    <definedName name="메인_시작">[41]!메인_시작</definedName>
    <definedName name="명일" hidden="1">{#N/A,#N/A,FALSE,"속도"}</definedName>
    <definedName name="모래운반">[0]!모래운반</definedName>
    <definedName name="모빌랙A">[4]!모빌랙A</definedName>
    <definedName name="목도1">#REF!</definedName>
    <definedName name="목도2">#REF!</definedName>
    <definedName name="목재료1">[102]재료!$K$7:$P$18</definedName>
    <definedName name="목재료2">[102]재료!$K$19:$P$30</definedName>
    <definedName name="목조각공1">#REF!</definedName>
    <definedName name="목조각공2">#REF!</definedName>
    <definedName name="목차1">[49]기본일위!$A:$IV</definedName>
    <definedName name="목차2">[49]기본일위!$A:$IV</definedName>
    <definedName name="목차3">[49]기본일위!$A:$IV</definedName>
    <definedName name="몰러" localSheetId="1" hidden="1">[103]수량산출!#REF!</definedName>
    <definedName name="몰러" hidden="1">[103]수량산출!#REF!</definedName>
    <definedName name="무선안테나공1">#REF!</definedName>
    <definedName name="무선안테나공2">#REF!</definedName>
    <definedName name="물가" localSheetId="1"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가자료">#REF!</definedName>
    <definedName name="물량집계" localSheetId="1">[41]!물량집계</definedName>
    <definedName name="물량집계">[41]!물량집계</definedName>
    <definedName name="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미장공1">#REF!</definedName>
    <definedName name="미장공2">#REF!</definedName>
    <definedName name="ㅂ">#REF!</definedName>
    <definedName name="ㅂㄱㄹㄷㅈㅅㄷ4ㅈ" localSheetId="1" hidden="1">#REF!</definedName>
    <definedName name="ㅂㄱㄹㄷㅈㅅㄷ4ㅈ" hidden="1">#REF!</definedName>
    <definedName name="ㅂㄴㅊㅂㄴ" hidden="1">'[96]N賃率-職'!$I$5:$I$30</definedName>
    <definedName name="ㅂㄷ">[98]J直材4!$F$5:$G$5</definedName>
    <definedName name="ㅂㅁㅈㅁ">[104]J直材4!$F$5:$G$5</definedName>
    <definedName name="ㅂㅁㅋ" hidden="1">{"'용역비'!$A$4:$C$8"}</definedName>
    <definedName name="ㅂㅂ">[0]!ㅂㅂ</definedName>
    <definedName name="ㅂㅂㅂ" hidden="1">{"'용역비'!$A$4:$C$8"}</definedName>
    <definedName name="ㅂㅂㅂㅂㅂㅂ" hidden="1">{"'용역비'!$A$4:$C$8"}</definedName>
    <definedName name="ㅂㅈ" localSheetId="1" hidden="1">#REF!</definedName>
    <definedName name="ㅂㅈ" hidden="1">#REF!</definedName>
    <definedName name="ㅂㅈㄷㄱ">'[105]20관리비율'!$A$1:$D$25</definedName>
    <definedName name="ㅂㅈㄷㄱㅈㅂ" localSheetId="1" hidden="1">#REF!</definedName>
    <definedName name="ㅂㅈㄷㄱㅈㅂ" hidden="1">#REF!</definedName>
    <definedName name="ㅂㅈㅂㅈㅂㅈ">#REF!</definedName>
    <definedName name="ㅂㅈㅇㅂㅈㅇ" hidden="1">{"'공사부문'!$A$6:$A$32"}</definedName>
    <definedName name="ㅂㅋ" hidden="1">{"'용역비'!$A$4:$C$8"}</definedName>
    <definedName name="ㅂ통인부1">#REF!</definedName>
    <definedName name="바보">[0]!바보</definedName>
    <definedName name="방수공1">#REF!</definedName>
    <definedName name="방수공2">#REF!</definedName>
    <definedName name="배관공1">#REF!</definedName>
    <definedName name="배관공2">#REF!</definedName>
    <definedName name="배관공수율" hidden="1">'[23]N賃率-職'!$I$5:$I$30</definedName>
    <definedName name="배관산출서">'[106]#REF'!$D$3:$D$10</definedName>
    <definedName name="배수관1">[49]기본일위!$A:$IV</definedName>
    <definedName name="배전전공1">#REF!</definedName>
    <definedName name="배전전공2">#REF!</definedName>
    <definedName name="배전활선전공1">#REF!</definedName>
    <definedName name="배전활선전공2">#REF!</definedName>
    <definedName name="배토판19ton">"Picture 11"</definedName>
    <definedName name="배토판32ton">"Picture 10"</definedName>
    <definedName name="백02간재">'[78]기계경비(시간당)'!$H$161</definedName>
    <definedName name="백02간재티스제외">'[78]기계경비(시간당)'!$H$162</definedName>
    <definedName name="백02노무">'[78]기계경비(시간당)'!$H$153</definedName>
    <definedName name="백02노무야간">'[78]기계경비(시간당)'!$H$157</definedName>
    <definedName name="백02손료">'[78]기계경비(시간당)'!$H$149</definedName>
    <definedName name="백04간재">'[78]기계경비(시간당)'!$H$145</definedName>
    <definedName name="백04간재티스제외">'[78]기계경비(시간당)'!$H$146</definedName>
    <definedName name="백04노무">'[78]기계경비(시간당)'!$H$137</definedName>
    <definedName name="백04노무야간">'[78]기계경비(시간당)'!$H$141</definedName>
    <definedName name="백04손료">'[78]기계경비(시간당)'!$H$133</definedName>
    <definedName name="백07간재">'[78]기계경비(시간당)'!$H$129</definedName>
    <definedName name="백07노무">'[78]기계경비(시간당)'!$H$121</definedName>
    <definedName name="백07손료">'[78]기계경비(시간당)'!$H$117</definedName>
    <definedName name="번호">#REF!</definedName>
    <definedName name="벌목부1">#REF!</definedName>
    <definedName name="벌목부2">#REF!</definedName>
    <definedName name="벽돌공1">#REF!</definedName>
    <definedName name="벽돌공2">#REF!</definedName>
    <definedName name="변전전공1">#REF!</definedName>
    <definedName name="변전전공2">#REF!</definedName>
    <definedName name="보링" hidden="1">{#N/A,#N/A,FALSE,"포장2"}</definedName>
    <definedName name="보안공1">#REF!</definedName>
    <definedName name="보안공2">#REF!</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온공1">#REF!</definedName>
    <definedName name="보온공2">#REF!</definedName>
    <definedName name="보일러공1">#REF!</definedName>
    <definedName name="보일러공2">#REF!</definedName>
    <definedName name="보조기층두께">0.2</definedName>
    <definedName name="보중" hidden="1">{#N/A,#N/A,FALSE,"전력간선"}</definedName>
    <definedName name="보통선원1">#REF!</definedName>
    <definedName name="보통선원2">#REF!</definedName>
    <definedName name="보통인부">#REF!</definedName>
    <definedName name="보통인부1">#REF!</definedName>
    <definedName name="보통인부2">#REF!</definedName>
    <definedName name="복ㅇ" hidden="1">{#N/A,#N/A,FALSE,"부대2"}</definedName>
    <definedName name="복지" localSheetId="1" hidden="1">#REF!</definedName>
    <definedName name="복지" hidden="1">#REF!</definedName>
    <definedName name="附加價値稅">'[49]#REF'!$E$25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1">[75]!아사꾸라방식</definedName>
    <definedName name="분석">[75]!아사꾸라방식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'[78]기계경비(시간당)'!$H$112</definedName>
    <definedName name="브02노무">'[78]기계경비(시간당)'!$H$110</definedName>
    <definedName name="브02노무야간">'[78]기계경비(시간당)'!$H$111</definedName>
    <definedName name="브02손료">'[78]기계경비(시간당)'!$H$109</definedName>
    <definedName name="브04간재구조물">'[78]기계경비(시간당)'!$H$105</definedName>
    <definedName name="브04노무">'[78]기계경비(시간당)'!$H$103</definedName>
    <definedName name="브04노무야간">'[78]기계경비(시간당)'!$H$104</definedName>
    <definedName name="브04손료">'[78]기계경비(시간당)'!$H$102</definedName>
    <definedName name="브레이드">'[78]기계경비(시간당)'!$D$28</definedName>
    <definedName name="비계공1">#REF!</definedName>
    <definedName name="비계공2">#REF!</definedName>
    <definedName name="비교표">[0]!비교표</definedName>
    <definedName name="비교표1">[49]기본일위!$A:$IV</definedName>
    <definedName name="비교표2">[49]기본일위!$A:$IV</definedName>
    <definedName name="비목군집계" localSheetId="1" hidden="1">#REF!</definedName>
    <definedName name="비목군집계" hidden="1">#REF!</definedName>
    <definedName name="비율">#REF!</definedName>
    <definedName name="ㅅㄱㅈ" localSheetId="1" hidden="1">#REF!</definedName>
    <definedName name="ㅅㄱㅈ" hidden="1">#REF!</definedName>
    <definedName name="ㅅㅅ" localSheetId="1" hidden="1">#REF!</definedName>
    <definedName name="ㅅㅅ" hidden="1">#REF!</definedName>
    <definedName name="ㅅㅅㅅ" hidden="1">{#N/A,#N/A,FALSE,"전력간선"}</definedName>
    <definedName name="사" hidden="1">#REF!</definedName>
    <definedName name="사급" hidden="1">{#N/A,#N/A,FALSE,"배수2"}</definedName>
    <definedName name="사급자재">[72]사급자재!$E$2:$H$200</definedName>
    <definedName name="사인">'[49]#REF'!$A$1:$F$25</definedName>
    <definedName name="사인원가" localSheetId="1" hidden="1">'[49]#REF'!#REF!</definedName>
    <definedName name="사인원가" hidden="1">'[49]#REF'!#REF!</definedName>
    <definedName name="산업기사2급1">#REF!</definedName>
    <definedName name="산업기사2급2">#REF!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상급원자력기술자1">#REF!</definedName>
    <definedName name="상급원자력기술자2">#REF!</definedName>
    <definedName name="샷시공1">#REF!</definedName>
    <definedName name="샷시공2">#REF!</definedName>
    <definedName name="석공1">#REF!</definedName>
    <definedName name="석공2">#REF!</definedName>
    <definedName name="석재받은의뢰업체" hidden="1">255</definedName>
    <definedName name="석조각공1">#REF!</definedName>
    <definedName name="석조각공2">#REF!</definedName>
    <definedName name="석축1">[49]기본일위!$A:$IV</definedName>
    <definedName name="선부1">#REF!</definedName>
    <definedName name="선부2">#REF!</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[102]설치자재!$A$6:$I$72</definedName>
    <definedName name="성토3">[0]!성토3</definedName>
    <definedName name="성토도쟈">[0]!성토도쟈</definedName>
    <definedName name="소형B손료">'[78]기계경비(시간당)'!$H$240</definedName>
    <definedName name="손익신규" localSheetId="1" hidden="1">#REF!</definedName>
    <definedName name="손익신규" hidden="1">#REF!</definedName>
    <definedName name="손익신규2" localSheetId="1" hidden="1">#REF!</definedName>
    <definedName name="손익신규2" hidden="1">#REF!</definedName>
    <definedName name="송전전공1">#REF!</definedName>
    <definedName name="송전전공2">#REF!</definedName>
    <definedName name="송전활선전공1">#REF!</definedName>
    <definedName name="송전활선전공2">#REF!</definedName>
    <definedName name="쇼" hidden="1">{#N/A,#N/A,FALSE,"포장1";#N/A,#N/A,FALSE,"포장1"}</definedName>
    <definedName name="쇼ㅓㄹ" hidden="1">{#N/A,#N/A,FALSE,"현장 NCR 분석";#N/A,#N/A,FALSE,"현장품질감사";#N/A,#N/A,FALSE,"현장품질감사"}</definedName>
    <definedName name="숃" hidden="1">'[95]N賃率-職'!$I$5:$I$30</definedName>
    <definedName name="수량산출">#REF!</definedName>
    <definedName name="수량증감c">[0]!수량증감c</definedName>
    <definedName name="수량집계">[0]!수량집계</definedName>
    <definedName name="수목">#REF!</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원가">#REF!</definedName>
    <definedName name="純工事原價">'[49]#REF'!$E$21</definedName>
    <definedName name="순성토">[0]!순성토</definedName>
    <definedName name="숱" hidden="1">{#N/A,#N/A,FALSE,"현장 NCR 분석";#N/A,#N/A,FALSE,"현장품질감사";#N/A,#N/A,FALSE,"현장품질감사"}</definedName>
    <definedName name="시공측량사1">#REF!</definedName>
    <definedName name="시공측량사2">#REF!</definedName>
    <definedName name="시공측량사조수1">#REF!</definedName>
    <definedName name="시공측량사조수2">#REF!</definedName>
    <definedName name="시멘트운반">[0]!시멘트운반</definedName>
    <definedName name="시운전비">[107]단가산출서!#REF!</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시험보조수1">#REF!</definedName>
    <definedName name="시험보조수2">#REF!</definedName>
    <definedName name="시험사1급1">#REF!</definedName>
    <definedName name="시험사1급2">#REF!</definedName>
    <definedName name="실제">[0]!실제</definedName>
    <definedName name="실행2" localSheetId="1" hidden="1">#REF!</definedName>
    <definedName name="실행2" hidden="1">#REF!</definedName>
    <definedName name="실행75.5">[0]!실행75.5</definedName>
    <definedName name="실행총괄">[0]!실행총괄</definedName>
    <definedName name="ㅇ">#REF!</definedName>
    <definedName name="ㅇㄴㄹㄹㄹ">#REF!</definedName>
    <definedName name="ㅇㄴㅁ" hidden="1">[108]실행철강하도!$A$1:$A$4</definedName>
    <definedName name="ㅇㄴㅁㄱㄷ">[21]工관리비율!$A$1:$D$24</definedName>
    <definedName name="ㅇㄴㅁㅎㄴㅇ">'[109]20관리비율'!$A$1:$D$25</definedName>
    <definedName name="ㅇㄹㄶㄴㅁ" hidden="1">'[110]N賃率-職'!$I$5:$I$30</definedName>
    <definedName name="ㅇㄹㄹ" hidden="1">'[111]N賃率-職'!$I$5:$I$30</definedName>
    <definedName name="ㅇㄹㅀ" localSheetId="1" hidden="1">#REF!</definedName>
    <definedName name="ㅇㄹㅀ" hidden="1">#REF!</definedName>
    <definedName name="ㅇㄹㅇㄹ" localSheetId="1"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 hidden="1">{"'용역비'!$A$4:$C$8"}</definedName>
    <definedName name="ㅇㅁㅁ">[64]J直材4!$F$5:$G$5</definedName>
    <definedName name="ㅇㅇㄹ" localSheetId="1" hidden="1">#REF!</definedName>
    <definedName name="ㅇㅇㄹ" hidden="1">#REF!</definedName>
    <definedName name="ㅇㅇㅇ" hidden="1">#REF!</definedName>
    <definedName name="ㅇㅇㅇㅇ" localSheetId="1" hidden="1">#REF!</definedName>
    <definedName name="ㅇㅇㅇㅇ" hidden="1">#REF!</definedName>
    <definedName name="ㅇㅇㅇㅇㅇ">#REF!</definedName>
    <definedName name="ㅇㅇㅇㅇㅇㅇㅇ">#REF!</definedName>
    <definedName name="ㅇㅇㅇㅇㅇㅇㅇㅇㅇㅇ">[0]!ㅇㅇㅇㅇㅇㅇㅇㅇㅇㅇ</definedName>
    <definedName name="ㅇㅎ">'[105]20관리비율'!$A$1:$D$25</definedName>
    <definedName name="ㅇㅎㅁㄴ" localSheetId="1"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[0]!아</definedName>
    <definedName name="아래" localSheetId="1">[112]!아래</definedName>
    <definedName name="아래">[112]!아래</definedName>
    <definedName name="아래1" localSheetId="1">[112]!아래1</definedName>
    <definedName name="아래1">[112]!아래1</definedName>
    <definedName name="아무" hidden="1">{#N/A,#N/A,FALSE,"배수2"}</definedName>
    <definedName name="아무거나" hidden="1">{#N/A,#N/A,FALSE,"배수2"}</definedName>
    <definedName name="아사꾸라방식" localSheetId="1">[112]!아사꾸라방식</definedName>
    <definedName name="아사꾸라방식">[112]!아사꾸라방식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'[49]#REF'!$A$1:$F$25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1"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과지동">[113]여과지동!$F$3:$AS$80</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연마공1">#REF!</definedName>
    <definedName name="연마공2">#REF!</definedName>
    <definedName name="영시스템" localSheetId="1" hidden="1">[114]수량산출!#REF!</definedName>
    <definedName name="영시스템" hidden="1">[114]수량산출!#REF!</definedName>
    <definedName name="예">'[80]단가산출서(기계)'!#REF!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[115]공사비!$M$1:$M$65536</definedName>
    <definedName name="예산내역" hidden="1">{"'용역비'!$A$4:$C$8"}</definedName>
    <definedName name="예산서최종">[116]공사비!$M$1:$M$65536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정가" hidden="1">{#N/A,#N/A,FALSE,"포장2"}</definedName>
    <definedName name="오" hidden="1">[58]실행철강하도!$A$1:$A$4</definedName>
    <definedName name="오상호표">[117]호표!$A$1:$L$229</definedName>
    <definedName name="오수배관수량">#REF!</definedName>
    <definedName name="오수배관집계">#REF!</definedName>
    <definedName name="오수처리시설배관">#REF!</definedName>
    <definedName name="오수처리시설집계">#REF!</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옥외">[0]!옥외</definedName>
    <definedName name="옹벽1">[49]기본일위!$A:$IV</definedName>
    <definedName name="완도" hidden="1">{#N/A,#N/A,FALSE,"포장2"}</definedName>
    <definedName name="외주가공비">#REF!</definedName>
    <definedName name="외주변경">#REF!</definedName>
    <definedName name="요율">'[49]#REF'!$A$1:$F$25</definedName>
    <definedName name="용용" hidden="1">{#N/A,#N/A,FALSE,"포장2"}</definedName>
    <definedName name="용접공">'[78]기계경비(시간당)'!$D$13</definedName>
    <definedName name="용접공일반1">#REF!</definedName>
    <definedName name="용접공일반2">#REF!</definedName>
    <definedName name="우리">[0]!우리</definedName>
    <definedName name="운반차운전사1">#REF!</definedName>
    <definedName name="운반차운전사2">#REF!</definedName>
    <definedName name="운전사_운반">'[78]기계경비(시간당)'!$D$7</definedName>
    <definedName name="원_가_계_산_서">#REF!</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[118]실행철강하도!$A$1:$A$4</definedName>
    <definedName name="원원가" hidden="1">{"'공사부문'!$A$6:$A$32"}</definedName>
    <definedName name="원자력" hidden="1">{#N/A,#N/A,TRUE,"진도율산정기준";#N/A,#N/A,TRUE,"S_CUR";#N/A,#N/A,TRUE,"사업공통"}</definedName>
    <definedName name="원자력계장공1">#REF!</definedName>
    <definedName name="원자력계장공2">#REF!</definedName>
    <definedName name="원자력기계설치공1">#REF!</definedName>
    <definedName name="원자력기계설치공2">#REF!</definedName>
    <definedName name="원자력기술자1">#REF!</definedName>
    <definedName name="원자력기술자2">#REF!</definedName>
    <definedName name="원자력덕트공1">#REF!</definedName>
    <definedName name="원자력덕트공2">#REF!</definedName>
    <definedName name="원자력배관공1">#REF!</definedName>
    <definedName name="원자력배관공2">#REF!</definedName>
    <definedName name="원자력보온공1">#REF!</definedName>
    <definedName name="원자력보온공2">#REF!</definedName>
    <definedName name="원자력용접공1">#REF!</definedName>
    <definedName name="원자력용접공2">#REF!</definedName>
    <definedName name="원자력제관공1">#REF!</definedName>
    <definedName name="원자력제관공2">#REF!</definedName>
    <definedName name="원자력케이블전공1">#REF!</definedName>
    <definedName name="원자력케이블전공2">#REF!</definedName>
    <definedName name="원자력특별인부1">#REF!</definedName>
    <definedName name="원자력특별인부2">#REF!</definedName>
    <definedName name="원자력품질관리사1">#REF!</definedName>
    <definedName name="원자력품질관리사2">#REF!</definedName>
    <definedName name="원자력플랜트전공1">#REF!</definedName>
    <definedName name="원자력플랜트전공2">#REF!</definedName>
    <definedName name="위생공1">#REF!</definedName>
    <definedName name="위생공2">#REF!</definedName>
    <definedName name="유리공1">#REF!</definedName>
    <definedName name="유리공2">#REF!</definedName>
    <definedName name="유지관리비" localSheetId="1" hidden="1">#REF!</definedName>
    <definedName name="유지관리비" hidden="1">#REF!</definedName>
    <definedName name="유형1" hidden="1">{#N/A,#N/A,TRUE,"진도율산정기준";#N/A,#N/A,TRUE,"S_CUR";#N/A,#N/A,TRUE,"사업공통"}</definedName>
    <definedName name="윤로">[119]공정집계_국별!$G$1:$G$65536</definedName>
    <definedName name="윻오ㅗ">[42]J直材4!$F$5:$G$5</definedName>
    <definedName name="응용" hidden="1">{"'용역비'!$A$4:$C$8"}</definedName>
    <definedName name="의" hidden="1">{#N/A,#N/A,FALSE,"운반시간"}</definedName>
    <definedName name="이동" localSheetId="1">[120]!이동</definedName>
    <definedName name="이동">[120]!이동</definedName>
    <definedName name="이름" hidden="1">{#N/A,#N/A,FALSE,"구조1"}</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이식">#REF!</definedName>
    <definedName name="利潤">'[49]#REF'!$E$23</definedName>
    <definedName name="이읍">[0]!이읍</definedName>
    <definedName name="이전화면" localSheetId="1">[112]!이전화면</definedName>
    <definedName name="이전화면">[112]!이전화면</definedName>
    <definedName name="이전화면1" localSheetId="1">[112]!이전화면1</definedName>
    <definedName name="이전화면1">[112]!이전화면1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건비2">'[121]#REF'!$D$3:$D$10</definedName>
    <definedName name="인공">#REF!</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[4]!StartChart</definedName>
    <definedName name="인터베스트스케쥴">[4]!StartSeller</definedName>
    <definedName name="일반관리비">#REF!</definedName>
    <definedName name="一般管理費">'[49]#REF'!$E$22</definedName>
    <definedName name="일반부" hidden="1">{#N/A,#N/A,FALSE,"조골재"}</definedName>
    <definedName name="일위" localSheetId="1">#REF!,#REF!</definedName>
    <definedName name="일위">#REF!,#REF!</definedName>
    <definedName name="일위간재2">[122]일위대가!$L$1:$L$65536</definedName>
    <definedName name="일위대가">'[123]#REF'!$D$3:$D$10</definedName>
    <definedName name="일위대가목록">[124]일위대가목록!$A$6:$L$115</definedName>
    <definedName name="일위대가코드">[125]일위대가!$A$1:$A$65536</definedName>
    <definedName name="일위대가코드2">[122]일위대가!$A$1:$A$65536</definedName>
    <definedName name="일위직재2">[122]일위대가!$J$1:$J$65536</definedName>
    <definedName name="일집" localSheetId="1" hidden="1">#REF!</definedName>
    <definedName name="일집" hidden="1">#REF!</definedName>
    <definedName name="임ㄴ" hidden="1">{"'공사부문'!$A$6:$A$32"}</definedName>
    <definedName name="임형" hidden="1">{#N/A,#N/A,FALSE,"포장2"}</definedName>
    <definedName name="입찰금액안" localSheetId="1" hidden="1">[126]집계표!#REF!</definedName>
    <definedName name="입찰금액안" hidden="1">[126]집계표!#REF!</definedName>
    <definedName name="ㅈ" localSheetId="1" hidden="1">#REF!</definedName>
    <definedName name="ㅈ" hidden="1">#REF!</definedName>
    <definedName name="ㅈ56ㅕ" hidden="1">{"'용역비'!$A$4:$C$8"}</definedName>
    <definedName name="ㅈㄱㅎㅇㅎ">[84]단가표!$A$1:$P$27</definedName>
    <definedName name="ㅈㄷㄱㄷㄱㄷ" hidden="1">{"'용역비'!$A$4:$C$8"}</definedName>
    <definedName name="ㅈㄷㄴ" localSheetId="1" hidden="1">#REF!</definedName>
    <definedName name="ㅈㄷㄴ" hidden="1">#REF!</definedName>
    <definedName name="ㅈㄷㅈㄷ">#REF!</definedName>
    <definedName name="ㅈㅇ" hidden="1">{"'용역비'!$A$4:$C$8"}</definedName>
    <definedName name="ㅈㅈ">'[49]#REF'!$A$1:$F$25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료">[113]기초자료!$A$3:$X$80</definedName>
    <definedName name="자재">[127]!자재</definedName>
    <definedName name="자재2" hidden="1">{#N/A,#N/A,FALSE,"구조2"}</definedName>
    <definedName name="자재단가">[128]SHEET!$A$1:$J$65536</definedName>
    <definedName name="자재단가근거" localSheetId="1" hidden="1">#REF!</definedName>
    <definedName name="자재단가근거" hidden="1">#REF!</definedName>
    <definedName name="자재단가수정완료">[0]!자재단가수정완료</definedName>
    <definedName name="자재비" hidden="1">{"'용역비'!$A$4:$C$8"}</definedName>
    <definedName name="작업반장1">#REF!</definedName>
    <definedName name="작업반장2">#REF!</definedName>
    <definedName name="잠수부1">#REF!</definedName>
    <definedName name="잠수부2">#REF!</definedName>
    <definedName name="장기성예금" hidden="1">[129]현금예금!$D$8:$D$49</definedName>
    <definedName name="장집" hidden="1">{"'용역비'!$A$4:$C$8"}</definedName>
    <definedName name="재료">'[49]#REF'!$AR$11:$AU$54</definedName>
    <definedName name="재료비">#REF!</definedName>
    <definedName name="材料費">'[49]#REF'!$E$10</definedName>
    <definedName name="재ㅇㅇ" hidden="1">{"'Sheet1'!$A$4","'Sheet1'!$A$9:$G$28"}</definedName>
    <definedName name="저압케이블전공1">#REF!</definedName>
    <definedName name="저압케이블전공2">#REF!</definedName>
    <definedName name="전기공사기사1급1">#REF!</definedName>
    <definedName name="전기공사기사1급2">#REF!</definedName>
    <definedName name="전기공사산업기사1">#REF!</definedName>
    <definedName name="전기공사산업기사2">#REF!</definedName>
    <definedName name="절단공1">#REF!</definedName>
    <definedName name="절단공2">#REF!</definedName>
    <definedName name="절토">[0]!절토</definedName>
    <definedName name="접속부" hidden="1">{#N/A,#N/A,FALSE,"2~8번"}</definedName>
    <definedName name="정부노임97">[130]금액내역서!$D$3:$D$10</definedName>
    <definedName name="정ㅇ일">[131]노임단가!$A$2:$A$105</definedName>
    <definedName name="제도사1">#REF!</definedName>
    <definedName name="제도사2">#REF!</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철축로공1">#REF!</definedName>
    <definedName name="제철축로공2">#REF!</definedName>
    <definedName name="제출">[4]!제출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경공1">#REF!</definedName>
    <definedName name="조경공2">#REF!</definedName>
    <definedName name="조달수수료">#REF!</definedName>
    <definedName name="조도계산">[0]!조도계산</definedName>
    <definedName name="조도계산2">[0]!조도계산2</definedName>
    <definedName name="조도계산3">[0]!조도계산3</definedName>
    <definedName name="조력공1">#REF!</definedName>
    <definedName name="조력공2">#REF!</definedName>
    <definedName name="조림인부1">#REF!</definedName>
    <definedName name="조림인부2">#REF!</definedName>
    <definedName name="조별유형" localSheetId="1" hidden="1">#REF!</definedName>
    <definedName name="조별유형" hidden="1">#REF!</definedName>
    <definedName name="조사가" localSheetId="1" hidden="1">[132]입찰안!#REF!</definedName>
    <definedName name="조사가" hidden="1">[132]입찰안!#REF!</definedName>
    <definedName name="조적공1">#REF!</definedName>
    <definedName name="조적공2">#REF!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1">#REF!,#REF!,#REF!</definedName>
    <definedName name="주영이">#REF!,#REF!,#REF!</definedName>
    <definedName name="준설선기관사1">#REF!</definedName>
    <definedName name="준설선기관사2">#REF!</definedName>
    <definedName name="준설선기관장1">#REF!</definedName>
    <definedName name="준설선기관장2">#REF!</definedName>
    <definedName name="준설선선장1">#REF!</definedName>
    <definedName name="준설선선장2">#REF!</definedName>
    <definedName name="준설선운전기사2">#REF!</definedName>
    <definedName name="준설선운전사1">#REF!</definedName>
    <definedName name="준설선운전사2">#REF!</definedName>
    <definedName name="준설선전기사1">#REF!</definedName>
    <definedName name="준설선전기사2">#REF!</definedName>
    <definedName name="줄눈공1">#REF!</definedName>
    <definedName name="줄눈공2">#REF!</definedName>
    <definedName name="중급원자력기술자1">#REF!</definedName>
    <definedName name="중급원자력기술자2">#REF!</definedName>
    <definedName name="중기운전기사">'[78]기계경비(시간당)'!$D$4</definedName>
    <definedName name="지붕잇기공1">#REF!</definedName>
    <definedName name="지붕잇기공2">#REF!</definedName>
    <definedName name="지역" hidden="1">{#N/A,#N/A,FALSE,"포장2"}</definedName>
    <definedName name="지역업체" hidden="1">{#N/A,#N/A,FALSE,"배수2"}</definedName>
    <definedName name="지입수량">[125]일위대가!$M$1:$M$65536</definedName>
    <definedName name="지장선로">#REF!</definedName>
    <definedName name="지적기능사2급1">#REF!</definedName>
    <definedName name="지적기능사2급2">#REF!</definedName>
    <definedName name="지적기능산업기사1">#REF!</definedName>
    <definedName name="지적기능산업기사2">#REF!</definedName>
    <definedName name="지적기사1급1">#REF!</definedName>
    <definedName name="지적기사1급2">#REF!</definedName>
    <definedName name="지적기사2급1">#REF!</definedName>
    <definedName name="지적기사2급2">#REF!</definedName>
    <definedName name="지적기사산업기사2">#REF!</definedName>
    <definedName name="지질조사보랑공1">#REF!</definedName>
    <definedName name="지질조사보링공2">#REF!</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직접노무비">#REF!</definedName>
    <definedName name="直接人件費">'[49]#REF'!$E$11</definedName>
    <definedName name="직종">[94]노임단가!$A$2:$A$105</definedName>
    <definedName name="직종별">#REF!</definedName>
    <definedName name="진석" localSheetId="1">#REF!,#REF!</definedName>
    <definedName name="진석">#REF!,#REF!</definedName>
    <definedName name="집수정" localSheetId="1" hidden="1">#REF!</definedName>
    <definedName name="집수정" hidden="1">#REF!</definedName>
    <definedName name="집수정배관집계">#REF!</definedName>
    <definedName name="ㅊ1555">#REF!</definedName>
    <definedName name="ㅊㅇ" hidden="1">{#N/A,#N/A,FALSE,"현장 NCR 분석";#N/A,#N/A,FALSE,"현장품질감사";#N/A,#N/A,FALSE,"현장품질감사"}</definedName>
    <definedName name="ㅊㅊㅊ">[4]!StartSeller</definedName>
    <definedName name="ㅊ츄" hidden="1">{"'Sheet1'!$A$4","'Sheet1'!$A$9:$G$28"}</definedName>
    <definedName name="착암공">'[78]기계경비(시간당)'!$D$12</definedName>
    <definedName name="착암공1">#REF!</definedName>
    <definedName name="착암공2">#REF!</definedName>
    <definedName name="참석자" hidden="1">{#N/A,#N/A,FALSE,"현장 NCR 분석";#N/A,#N/A,FALSE,"현장품질감사";#N/A,#N/A,FALSE,"현장품질감사"}</definedName>
    <definedName name="창호목공1">#REF!</definedName>
    <definedName name="창호목공2">#REF!</definedName>
    <definedName name="천사" hidden="1">{"'용역비'!$A$4:$C$8"}</definedName>
    <definedName name="철공1">#REF!</definedName>
    <definedName name="철공2">#REF!</definedName>
    <definedName name="철공공1">#REF!</definedName>
    <definedName name="철공공2">#REF!</definedName>
    <definedName name="철근공1">#REF!</definedName>
    <definedName name="철근공2">#REF!</definedName>
    <definedName name="철근운반">[0]!철근운반</definedName>
    <definedName name="철근자료" localSheetId="1" hidden="1">#REF!</definedName>
    <definedName name="철근자료" hidden="1">#REF!</definedName>
    <definedName name="철도신호공1">#REF!</definedName>
    <definedName name="철도신호공2">#REF!</definedName>
    <definedName name="철도용접공1">#REF!</definedName>
    <definedName name="철도용접공2">#REF!</definedName>
    <definedName name="철콘" hidden="1">{#N/A,#N/A,FALSE,"전력간선"}</definedName>
    <definedName name="철콘부대외" hidden="1">{#N/A,#N/A,FALSE,"Sheet1"}</definedName>
    <definedName name="철판공1">#REF!</definedName>
    <definedName name="철판공2">#REF!</definedName>
    <definedName name="초기화면" localSheetId="1">[112]!초기화면</definedName>
    <definedName name="초기화면">[112]!초기화면</definedName>
    <definedName name="총" hidden="1">{#N/A,#N/A,FALSE,"부대1"}</definedName>
    <definedName name="총괄12">'[133]20관리비율'!$A$1:$D$25</definedName>
    <definedName name="總原價">'[49]#REF'!$E$24</definedName>
    <definedName name="총집계">'[49]#REF'!$A$1:$G$21</definedName>
    <definedName name="추공내역서" localSheetId="1" hidden="1">#REF!</definedName>
    <definedName name="추공내역서" hidden="1">#REF!</definedName>
    <definedName name="추정" hidden="1">{#N/A,#N/A,FALSE,"포장2"}</definedName>
    <definedName name="츄ㅜㅌㅍ추">'[134]20관리비율'!$A$1:$D$25</definedName>
    <definedName name="측구1">'[49]#REF'!$A:$IV</definedName>
    <definedName name="측구2">[49]기본일위!$A:$IV</definedName>
    <definedName name="측부1">#REF!</definedName>
    <definedName name="측부2">#REF!</definedName>
    <definedName name="치장벽돌공1">#REF!</definedName>
    <definedName name="치장벽돌공2">#REF!</definedName>
    <definedName name="침사지">[0]!침사지</definedName>
    <definedName name="ㅋㅋㅋㅋㅋ" localSheetId="1">[0]!BlankMacro1</definedName>
    <definedName name="ㅋㅋㅋㅋㅋ">[0]!BlankMacro1</definedName>
    <definedName name="ㅋㅌ" hidden="1">{#N/A,#N/A,FALSE,"구조1"}</definedName>
    <definedName name="캇타간재">'[78]기계경비(시간당)'!$H$92</definedName>
    <definedName name="캇타노무">'[78]기계경비(시간당)'!$H$88</definedName>
    <definedName name="캇타손료">'[78]기계경비(시간당)'!$H$87</definedName>
    <definedName name="케이블간지" hidden="1">{#N/A,#N/A,TRUE,"토적및재료집계";#N/A,#N/A,TRUE,"토적및재료집계";#N/A,#N/A,TRUE,"단위량"}</definedName>
    <definedName name="코드표">#REF!</definedName>
    <definedName name="코킹공1">#REF!</definedName>
    <definedName name="코킹공2">#REF!</definedName>
    <definedName name="콘크리트2" localSheetId="1" hidden="1">#REF!</definedName>
    <definedName name="콘크리트2" hidden="1">#REF!</definedName>
    <definedName name="콘크리트공1">#REF!</definedName>
    <definedName name="콘크리트공2">#REF!</definedName>
    <definedName name="콩" hidden="1">{#N/A,#N/A,FALSE,"구조1"}</definedName>
    <definedName name="ㅌ처ㅜㅎㄹ">'[88]20관리비율'!$A$1:$D$25</definedName>
    <definedName name="ㅌ츝ㅋㄹ">[135]J直材4!$F$5:$G$5</definedName>
    <definedName name="ㅌㅍ" hidden="1">{#N/A,#N/A,FALSE,"부대2"}</definedName>
    <definedName name="ㅌㅍㅁㄴㅋ" hidden="1">'[96]N賃率-職'!$I$5:$I$30</definedName>
    <definedName name="타견적" hidden="1">[114]수량산출!$A$1:$A$8282</definedName>
    <definedName name="타이틀">[136]공사비!$M$1:$M$65536</definedName>
    <definedName name="타일공1">#REF!</definedName>
    <definedName name="타일공2">#REF!</definedName>
    <definedName name="태영지급" hidden="1">{#N/A,#N/A,FALSE,"부대1"}</definedName>
    <definedName name="터널">[0]!터널</definedName>
    <definedName name="터파기">#REF!</definedName>
    <definedName name="테스트" localSheetId="1" hidden="1">#REF!</definedName>
    <definedName name="테스트" hidden="1">#REF!</definedName>
    <definedName name="토" hidden="1">#REF!</definedName>
    <definedName name="토공" hidden="1">{#N/A,#N/A,FALSE,"포장2"}</definedName>
    <definedName name="토공11" hidden="1">{#N/A,#N/A,FALSE,"포장2"}</definedName>
    <definedName name="토공이수" localSheetId="1" hidden="1">#REF!</definedName>
    <definedName name="토공이수" hidden="1">#REF!</definedName>
    <definedName name="토공타공종" localSheetId="1">#REF!,#REF!</definedName>
    <definedName name="토공타공종">#REF!,#REF!</definedName>
    <definedName name="토목설계" hidden="1">{#N/A,#N/A,FALSE,"골재소요량";#N/A,#N/A,FALSE,"골재소요량"}</definedName>
    <definedName name="토적1">[49]기본일위!$A:$IV</definedName>
    <definedName name="토적표" localSheetId="1" hidden="1">#REF!</definedName>
    <definedName name="토적표" hidden="1">#REF!</definedName>
    <definedName name="토적표1">[49]기본일위!$A:$IV</definedName>
    <definedName name="통신관련산업기사1">#REF!</definedName>
    <definedName name="통신관련산업기사2">#REF!</definedName>
    <definedName name="통신관련상업기사2">#REF!</definedName>
    <definedName name="통신기능사1">#REF!</definedName>
    <definedName name="통신기능사2">#REF!</definedName>
    <definedName name="통신기사1급1">#REF!</definedName>
    <definedName name="통신기사1급2">#REF!</definedName>
    <definedName name="통신내선공1">#REF!</definedName>
    <definedName name="통신내선공2">#REF!</definedName>
    <definedName name="통신설비공1">#REF!</definedName>
    <definedName name="통신설비공2">#REF!</definedName>
    <definedName name="통신외선공1">#REF!</definedName>
    <definedName name="통신외선공2">#REF!</definedName>
    <definedName name="통신케이블공1">#REF!</definedName>
    <definedName name="통신케이블공2">#REF!</definedName>
    <definedName name="투3" hidden="1">{#N/A,#N/A,FALSE,"배수2"}</definedName>
    <definedName name="투찰표" hidden="1">{#N/A,#N/A,FALSE,"부대1"}</definedName>
    <definedName name="특고압케이블전공1">#REF!</definedName>
    <definedName name="특고압케이블전공2">#REF!</definedName>
    <definedName name="특구화공1">#REF!</definedName>
    <definedName name="특급원자력파괴시험공1">#REF!</definedName>
    <definedName name="특급원자력파괴시험공2">#REF!</definedName>
    <definedName name="특별인부">'[78]기계경비(시간당)'!$D$9</definedName>
    <definedName name="특별인부1">#REF!</definedName>
    <definedName name="특별인부2">#REF!</definedName>
    <definedName name="특수비계공1">#REF!</definedName>
    <definedName name="특수비계공2">#REF!</definedName>
    <definedName name="특수화공1">#REF!</definedName>
    <definedName name="특수화공2">#REF!</definedName>
    <definedName name="ㅍ" hidden="1">{#N/A,#N/A,FALSE,"2~8번"}</definedName>
    <definedName name="ㅍㅇㄹㄴㅇㄴㄹㅇㄴ">[0]!ㅍㅇㄹㄴㅇㄴㄹㅇㄴ</definedName>
    <definedName name="ㅍ큪ㅊㅋ" localSheetId="1" hidden="1">#REF!</definedName>
    <definedName name="ㅍ큪ㅊㅋ" hidden="1">#REF!</definedName>
    <definedName name="판넬조립공1">#REF!</definedName>
    <definedName name="판넬조립공2">#REF!</definedName>
    <definedName name="팔" hidden="1">#REF!</definedName>
    <definedName name="평단가">[137]평자재단가!$A$44:$O$44</definedName>
    <definedName name="포설공1">#REF!</definedName>
    <definedName name="포설공2">#REF!</definedName>
    <definedName name="포장">[49]기본일위!$A:$IV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포장공1">#REF!</definedName>
    <definedName name="포장공2">#REF!</definedName>
    <definedName name="표지2" localSheetId="1" hidden="1">#REF!</definedName>
    <definedName name="표지2" hidden="1">#REF!</definedName>
    <definedName name="품의서">[0]!품의서</definedName>
    <definedName name="품의서1" localSheetId="1" hidden="1">#REF!</definedName>
    <definedName name="품의서1" hidden="1">#REF!</definedName>
    <definedName name="프로그램.메인_메뉴호출" localSheetId="1">[92]!프로그램.메인_메뉴호출</definedName>
    <definedName name="프로그램.메인_메뉴호출">[92]!프로그램.메인_메뉴호출</definedName>
    <definedName name="플랜트기계설치공1">#REF!</definedName>
    <definedName name="플랜트기계설치공2">#REF!</definedName>
    <definedName name="플랜트배관공1">#REF!</definedName>
    <definedName name="플랜트배관공2">#REF!</definedName>
    <definedName name="플랜트용접공1">#REF!</definedName>
    <definedName name="플랜트용접공2">#REF!</definedName>
    <definedName name="플랜트전공1">#REF!</definedName>
    <definedName name="플랜트전공2">#REF!</definedName>
    <definedName name="플랜트제관공1">#REF!</definedName>
    <definedName name="플랜트제관공2">#REF!</definedName>
    <definedName name="플랜트특수용접공1">#REF!</definedName>
    <definedName name="플랜트특수용접공2">#REF!</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 hidden="1">'[96]N賃率-職'!$I$5:$I$30</definedName>
    <definedName name="ㅎㄴㅇㅎㄱㄴ">[26]J直材4!$F$5:$G$5</definedName>
    <definedName name="ㅎㄹ" localSheetId="1"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1" hidden="1">#REF!</definedName>
    <definedName name="ㅎㅅㄷㅈㅅ" hidden="1">#REF!</definedName>
    <definedName name="ㅎㅇ" hidden="1">{"'용역비'!$A$4:$C$8"}</definedName>
    <definedName name="ㅎㅇㄶㄷㄱ" localSheetId="1"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식기와공1">#REF!</definedName>
    <definedName name="한식기와공2">#REF!</definedName>
    <definedName name="한식목공1">#REF!</definedName>
    <definedName name="한식목공2">#REF!</definedName>
    <definedName name="한식목공조공1">#REF!</definedName>
    <definedName name="한식목공조공2">#REF!</definedName>
    <definedName name="한식미장공1">#REF!</definedName>
    <definedName name="한식미장공2">#REF!</definedName>
    <definedName name="한식와공조공1">#REF!</definedName>
    <definedName name="한식와공조공2">#REF!</definedName>
    <definedName name="한전공사비" localSheetId="1">#REF!,#REF!</definedName>
    <definedName name="한전공사비">#REF!,#REF!</definedName>
    <definedName name="할석공1">#REF!</definedName>
    <definedName name="할석공2">#REF!</definedName>
    <definedName name="함석공1">#REF!</definedName>
    <definedName name="함석공2">#REF!</definedName>
    <definedName name="현대내역서" hidden="1">{"'Sheet1'!$A$4","'Sheet1'!$A$9:$G$28"}</definedName>
    <definedName name="현도사1">#REF!</definedName>
    <definedName name="현도사2">#REF!</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형틀목공1">#REF!</definedName>
    <definedName name="형틀목공2">#REF!</definedName>
    <definedName name="호호" hidden="1">{#N/A,#N/A,FALSE,"부대1"}</definedName>
    <definedName name="호호호">[32]노임단가!$B$2:$B$105</definedName>
    <definedName name="호홓">[32]노임단가!$A$2:$A$106</definedName>
    <definedName name="호ㅓ" hidden="1">{"'용역비'!$A$4:$C$8"}</definedName>
    <definedName name="호ㅓㅕㅏ6ㅅ서ㅛㅓ" localSheetId="1" hidden="1">[138]입찰안!#REF!</definedName>
    <definedName name="호ㅓㅕㅏ6ㅅ서ㅛㅓ" hidden="1">[138]입찰안!#REF!</definedName>
    <definedName name="홍ㄹㄴㄷㄱ" localSheetId="1" hidden="1">#REF!</definedName>
    <definedName name="홍ㄹㄴㄷㄱ" hidden="1">#REF!</definedName>
    <definedName name="홍ㅇ호" hidden="1">{"'용역비'!$A$4:$C$8"}</definedName>
    <definedName name="화공1">#REF!</definedName>
    <definedName name="화공2">#REF!</definedName>
    <definedName name="화약취급공1">#REF!</definedName>
    <definedName name="화약취급공2">#REF!</definedName>
    <definedName name="화ㅓ호">[21]工완성공사율!$U$1:$AD$45</definedName>
    <definedName name="환율">'[78]기계경비(시간당)'!$D$21</definedName>
    <definedName name="흄관운반">[0]!흄관운반</definedName>
    <definedName name="ㅏㅎ">[139]J直材4!$F$5:$G$5</definedName>
    <definedName name="ㅏㅏ" localSheetId="1">[0]!BlankMacro1</definedName>
    <definedName name="ㅏㅏ">[0]!BlankMacro1</definedName>
    <definedName name="ㅏㅏㅏ"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'[96]N賃率-職'!$I$5:$I$30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[21]工완성공사율!$K$1:$T$45</definedName>
    <definedName name="ㅑㅕㅑ" hidden="1">{#N/A,#N/A,FALSE,"전력간선"}</definedName>
    <definedName name="ㅑㅕㅕ" hidden="1">{"'용역비'!$A$4:$C$8"}</definedName>
    <definedName name="ㅓ7" hidden="1">{#N/A,#N/A,FALSE,"단가표지"}</definedName>
    <definedName name="ㅓㄴㄱ" hidden="1">[108]실행철강하도!$A$1:$A$4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[42]J直材4!$F$5:$G$5</definedName>
    <definedName name="ㅓㅎㄹ어">[21]工완성공사율!$A$1:$J$45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1" hidden="1">#REF!</definedName>
    <definedName name="ㅔㅐ" hidden="1">#REF!</definedName>
    <definedName name="ㅔㅔ" localSheetId="1" hidden="1">[140]집계표!#REF!</definedName>
    <definedName name="ㅔㅔ" hidden="1">[140]집계표!#REF!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1" hidden="1">#REF!</definedName>
    <definedName name="ㅕㅑ" hidden="1">#REF!</definedName>
    <definedName name="ㅕㅑㅐㅔ" localSheetId="1" hidden="1">#REF!</definedName>
    <definedName name="ㅕㅑㅐㅔ" hidden="1">#REF!</definedName>
    <definedName name="ㅗ315">[141]신우!#REF!</definedName>
    <definedName name="ㅗ415">#REF!</definedName>
    <definedName name="ㅗ461">#REF!</definedName>
    <definedName name="ㅗㄹ오로">#REF!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[59]J直材4!$F$5:$G$5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'[111]N賃率-職'!$I$5:$I$30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[142]수량산출!$A$1:$A$8561</definedName>
    <definedName name="ㅜ" localSheetId="1" hidden="1">[54]수량산출!#REF!</definedName>
    <definedName name="ㅜ" hidden="1">[54]수량산출!#REF!</definedName>
    <definedName name="ㅜㅍ추ㅗㄹ">'[134]20관리비율'!$A$1:$D$25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1" hidden="1">#REF!</definedName>
    <definedName name="ㅜㅠㅊ퓨ㅜ" hidden="1">#REF!</definedName>
    <definedName name="ㅜㅠㅍ" hidden="1">{#N/A,#N/A,FALSE,"전력간선"}</definedName>
    <definedName name="ㅠ19">'[143]단가산출서(기계)'!#REF!</definedName>
    <definedName name="ㅠㄱ" hidden="1">{"'용역비'!$A$4:$C$8"}</definedName>
    <definedName name="ㅡㅁㅊ개14" localSheetId="1">[50]!Macro13</definedName>
    <definedName name="ㅡㅁㅊ개14">[50]!Macro13</definedName>
    <definedName name="ㅣ11">#REF!</definedName>
    <definedName name="ㅣ16">#REF!</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1"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E7" i="39" l="1"/>
  <c r="C52" i="1" l="1"/>
  <c r="C51" i="1"/>
  <c r="C50" i="1"/>
  <c r="B13" i="2"/>
  <c r="L45" i="51"/>
  <c r="F8" i="39" l="1"/>
  <c r="K7" i="36"/>
  <c r="J7" i="36"/>
  <c r="I7" i="36"/>
  <c r="H7" i="36"/>
  <c r="F6" i="39" l="1"/>
  <c r="T43" i="26"/>
  <c r="T42" i="26"/>
  <c r="T41" i="26"/>
  <c r="T40" i="26"/>
  <c r="T39" i="26"/>
  <c r="T38" i="26"/>
  <c r="T37" i="26"/>
  <c r="T36" i="26"/>
  <c r="T35" i="26"/>
  <c r="T34" i="26"/>
  <c r="T33" i="26"/>
  <c r="T32" i="26"/>
  <c r="T31" i="26"/>
  <c r="T30" i="26"/>
  <c r="T29" i="26"/>
  <c r="T28" i="26"/>
  <c r="T27" i="26"/>
  <c r="T26" i="26"/>
  <c r="T25" i="26"/>
  <c r="T24" i="26"/>
  <c r="T23" i="26"/>
  <c r="T22" i="26"/>
  <c r="T21" i="26"/>
  <c r="T20" i="26"/>
  <c r="T19" i="26"/>
  <c r="T18" i="26"/>
  <c r="T17" i="26"/>
  <c r="T16" i="26"/>
  <c r="T15" i="26"/>
  <c r="T13" i="26"/>
  <c r="T12" i="26"/>
  <c r="T11" i="26"/>
  <c r="T9" i="26"/>
  <c r="T8" i="26"/>
  <c r="T6" i="26"/>
  <c r="T5" i="26"/>
  <c r="H7" i="26"/>
  <c r="E7" i="26"/>
  <c r="AA23" i="17" l="1"/>
  <c r="K7" i="26"/>
  <c r="T7" i="26" s="1"/>
  <c r="K7" i="10"/>
  <c r="E7" i="10"/>
  <c r="E21" i="1" l="1"/>
  <c r="E20" i="1"/>
  <c r="C56" i="1"/>
  <c r="A18" i="11"/>
  <c r="A29" i="11"/>
  <c r="K8" i="9"/>
  <c r="L46" i="51" l="1"/>
  <c r="B6" i="46"/>
  <c r="A17" i="45"/>
  <c r="B7" i="46" s="1"/>
  <c r="B6" i="45"/>
  <c r="C6" i="46" s="1"/>
  <c r="L361" i="45"/>
  <c r="L362" i="45" s="1"/>
  <c r="L359" i="45"/>
  <c r="L360" i="45" s="1"/>
  <c r="L356" i="45"/>
  <c r="K357" i="45" s="1"/>
  <c r="L357" i="45" s="1"/>
  <c r="L358" i="45" s="1"/>
  <c r="L349" i="45"/>
  <c r="L350" i="45" s="1"/>
  <c r="L347" i="45"/>
  <c r="L348" i="45" s="1"/>
  <c r="L344" i="45"/>
  <c r="L337" i="45"/>
  <c r="L338" i="45" s="1"/>
  <c r="L335" i="45"/>
  <c r="L336" i="45" s="1"/>
  <c r="L332" i="45"/>
  <c r="K333" i="45" s="1"/>
  <c r="L333" i="45" s="1"/>
  <c r="L334" i="45" s="1"/>
  <c r="L325" i="45"/>
  <c r="L326" i="45" s="1"/>
  <c r="L323" i="45"/>
  <c r="L324" i="45" s="1"/>
  <c r="L320" i="45"/>
  <c r="K321" i="45" s="1"/>
  <c r="L321" i="45" s="1"/>
  <c r="L313" i="45"/>
  <c r="L314" i="45" s="1"/>
  <c r="L311" i="45"/>
  <c r="L312" i="45" s="1"/>
  <c r="L308" i="45"/>
  <c r="K309" i="45" s="1"/>
  <c r="L309" i="45" s="1"/>
  <c r="L310" i="45" s="1"/>
  <c r="L301" i="45"/>
  <c r="L302" i="45" s="1"/>
  <c r="L299" i="45"/>
  <c r="L300" i="45" s="1"/>
  <c r="L296" i="45"/>
  <c r="L289" i="45"/>
  <c r="L290" i="45" s="1"/>
  <c r="L287" i="45"/>
  <c r="L288" i="45" s="1"/>
  <c r="L284" i="45"/>
  <c r="K285" i="45" s="1"/>
  <c r="L285" i="45" s="1"/>
  <c r="L286" i="45" s="1"/>
  <c r="L277" i="45"/>
  <c r="L278" i="45" s="1"/>
  <c r="L275" i="45"/>
  <c r="L276" i="45" s="1"/>
  <c r="L272" i="45"/>
  <c r="K273" i="45" s="1"/>
  <c r="L273" i="45" s="1"/>
  <c r="L265" i="45"/>
  <c r="L266" i="45" s="1"/>
  <c r="L263" i="45"/>
  <c r="L264" i="45" s="1"/>
  <c r="L260" i="45"/>
  <c r="K261" i="45" s="1"/>
  <c r="L261" i="45" s="1"/>
  <c r="L262" i="45" s="1"/>
  <c r="L253" i="45"/>
  <c r="L254" i="45" s="1"/>
  <c r="L251" i="45"/>
  <c r="L252" i="45" s="1"/>
  <c r="L248" i="45"/>
  <c r="K249" i="45" s="1"/>
  <c r="L249" i="45" s="1"/>
  <c r="L241" i="45"/>
  <c r="L242" i="45" s="1"/>
  <c r="L239" i="45"/>
  <c r="L240" i="45" s="1"/>
  <c r="L236" i="45"/>
  <c r="K237" i="45" s="1"/>
  <c r="L237" i="45" s="1"/>
  <c r="L238" i="45" s="1"/>
  <c r="L229" i="45"/>
  <c r="L230" i="45" s="1"/>
  <c r="L227" i="45"/>
  <c r="L228" i="45" s="1"/>
  <c r="L224" i="45"/>
  <c r="L217" i="45"/>
  <c r="L218" i="45" s="1"/>
  <c r="L215" i="45"/>
  <c r="L216" i="45" s="1"/>
  <c r="L212" i="45"/>
  <c r="K213" i="45" s="1"/>
  <c r="L213" i="45" s="1"/>
  <c r="L214" i="45" s="1"/>
  <c r="L205" i="45"/>
  <c r="L206" i="45" s="1"/>
  <c r="L203" i="45"/>
  <c r="L204" i="45" s="1"/>
  <c r="L200" i="45"/>
  <c r="L193" i="45"/>
  <c r="L194" i="45" s="1"/>
  <c r="L191" i="45"/>
  <c r="L192" i="45" s="1"/>
  <c r="L188" i="45"/>
  <c r="K189" i="45" s="1"/>
  <c r="L189" i="45" s="1"/>
  <c r="L190" i="45" s="1"/>
  <c r="L181" i="45"/>
  <c r="L182" i="45" s="1"/>
  <c r="L179" i="45"/>
  <c r="L180" i="45" s="1"/>
  <c r="L176" i="45"/>
  <c r="L169" i="45"/>
  <c r="L170" i="45" s="1"/>
  <c r="L167" i="45"/>
  <c r="L168" i="45" s="1"/>
  <c r="L164" i="45"/>
  <c r="K165" i="45" s="1"/>
  <c r="L165" i="45" s="1"/>
  <c r="L166" i="45" s="1"/>
  <c r="L157" i="45"/>
  <c r="L158" i="45" s="1"/>
  <c r="L155" i="45"/>
  <c r="L156" i="45" s="1"/>
  <c r="L152" i="45"/>
  <c r="L145" i="45"/>
  <c r="L146" i="45" s="1"/>
  <c r="L143" i="45"/>
  <c r="L144" i="45" s="1"/>
  <c r="L140" i="45"/>
  <c r="K141" i="45" s="1"/>
  <c r="L141" i="45" s="1"/>
  <c r="L142" i="45" s="1"/>
  <c r="L133" i="45"/>
  <c r="L134" i="45" s="1"/>
  <c r="L131" i="45"/>
  <c r="L132" i="45" s="1"/>
  <c r="L128" i="45"/>
  <c r="L121" i="45"/>
  <c r="L122" i="45" s="1"/>
  <c r="L119" i="45"/>
  <c r="L120" i="45" s="1"/>
  <c r="L116" i="45"/>
  <c r="K117" i="45" s="1"/>
  <c r="L117" i="45" s="1"/>
  <c r="L118" i="45" s="1"/>
  <c r="L109" i="45"/>
  <c r="L110" i="45" s="1"/>
  <c r="L107" i="45"/>
  <c r="L108" i="45" s="1"/>
  <c r="L104" i="45"/>
  <c r="L97" i="45"/>
  <c r="L98" i="45" s="1"/>
  <c r="L95" i="45"/>
  <c r="L96" i="45" s="1"/>
  <c r="L92" i="45"/>
  <c r="K93" i="45" s="1"/>
  <c r="L93" i="45" s="1"/>
  <c r="L94" i="45" s="1"/>
  <c r="L85" i="45"/>
  <c r="L86" i="45" s="1"/>
  <c r="L83" i="45"/>
  <c r="L84" i="45" s="1"/>
  <c r="L80" i="45"/>
  <c r="L73" i="45"/>
  <c r="L74" i="45" s="1"/>
  <c r="L71" i="45"/>
  <c r="L72" i="45" s="1"/>
  <c r="L68" i="45"/>
  <c r="K69" i="45" s="1"/>
  <c r="L69" i="45" s="1"/>
  <c r="L70" i="45" s="1"/>
  <c r="L61" i="45"/>
  <c r="L62" i="45" s="1"/>
  <c r="L59" i="45"/>
  <c r="L60" i="45" s="1"/>
  <c r="L56" i="45"/>
  <c r="K57" i="45" s="1"/>
  <c r="L57" i="45" s="1"/>
  <c r="L49" i="45"/>
  <c r="L50" i="45" s="1"/>
  <c r="L47" i="45"/>
  <c r="L48" i="45" s="1"/>
  <c r="L44" i="45"/>
  <c r="K45" i="45" s="1"/>
  <c r="L45" i="45" s="1"/>
  <c r="L37" i="45"/>
  <c r="L38" i="45" s="1"/>
  <c r="L35" i="45"/>
  <c r="L36" i="45" s="1"/>
  <c r="L32" i="45"/>
  <c r="L23" i="45"/>
  <c r="L24" i="45" s="1"/>
  <c r="L20" i="45"/>
  <c r="K21" i="45" s="1"/>
  <c r="L25" i="45"/>
  <c r="L26" i="45" s="1"/>
  <c r="L11" i="45"/>
  <c r="L12" i="45" s="1"/>
  <c r="L8" i="45"/>
  <c r="K9" i="45" s="1"/>
  <c r="L13" i="45"/>
  <c r="L14" i="45" s="1"/>
  <c r="C10" i="45" l="1"/>
  <c r="B18" i="45"/>
  <c r="B8" i="46"/>
  <c r="A29" i="45"/>
  <c r="L363" i="45"/>
  <c r="K345" i="45"/>
  <c r="L345" i="45" s="1"/>
  <c r="L346" i="45" s="1"/>
  <c r="L351" i="45" s="1"/>
  <c r="L339" i="45"/>
  <c r="L322" i="45"/>
  <c r="L327" i="45" s="1"/>
  <c r="L315" i="45"/>
  <c r="K297" i="45"/>
  <c r="L297" i="45" s="1"/>
  <c r="L298" i="45" s="1"/>
  <c r="L303" i="45" s="1"/>
  <c r="L291" i="45"/>
  <c r="L274" i="45"/>
  <c r="L279" i="45" s="1"/>
  <c r="L267" i="45"/>
  <c r="L250" i="45"/>
  <c r="L255" i="45" s="1"/>
  <c r="L243" i="45"/>
  <c r="K225" i="45"/>
  <c r="L225" i="45" s="1"/>
  <c r="L226" i="45" s="1"/>
  <c r="L231" i="45" s="1"/>
  <c r="L219" i="45"/>
  <c r="K201" i="45"/>
  <c r="L201" i="45" s="1"/>
  <c r="L202" i="45" s="1"/>
  <c r="L207" i="45" s="1"/>
  <c r="L195" i="45"/>
  <c r="K177" i="45"/>
  <c r="L177" i="45" s="1"/>
  <c r="L178" i="45" s="1"/>
  <c r="L183" i="45" s="1"/>
  <c r="L171" i="45"/>
  <c r="K153" i="45"/>
  <c r="L153" i="45" s="1"/>
  <c r="L154" i="45" s="1"/>
  <c r="L159" i="45" s="1"/>
  <c r="L147" i="45"/>
  <c r="K129" i="45"/>
  <c r="L129" i="45" s="1"/>
  <c r="L130" i="45" s="1"/>
  <c r="L135" i="45" s="1"/>
  <c r="L123" i="45"/>
  <c r="K105" i="45"/>
  <c r="L105" i="45" s="1"/>
  <c r="L106" i="45" s="1"/>
  <c r="L111" i="45" s="1"/>
  <c r="L99" i="45"/>
  <c r="K81" i="45"/>
  <c r="L81" i="45" s="1"/>
  <c r="L82" i="45" s="1"/>
  <c r="L87" i="45" s="1"/>
  <c r="L75" i="45"/>
  <c r="L58" i="45"/>
  <c r="L63" i="45" s="1"/>
  <c r="L46" i="45"/>
  <c r="L51" i="45" s="1"/>
  <c r="K33" i="45"/>
  <c r="L33" i="45" s="1"/>
  <c r="L34" i="45" s="1"/>
  <c r="L39" i="45" s="1"/>
  <c r="L9" i="45"/>
  <c r="L10" i="45" s="1"/>
  <c r="L21" i="45"/>
  <c r="L22" i="45" s="1"/>
  <c r="L47" i="51" l="1"/>
  <c r="C22" i="45"/>
  <c r="D24" i="45" s="1"/>
  <c r="E26" i="45" s="1"/>
  <c r="C7" i="46"/>
  <c r="D12" i="45"/>
  <c r="B30" i="45"/>
  <c r="C8" i="46" s="1"/>
  <c r="L27" i="45"/>
  <c r="L15" i="45"/>
  <c r="E6" i="46"/>
  <c r="A41" i="45"/>
  <c r="L48" i="51" l="1"/>
  <c r="B42" i="45"/>
  <c r="C9" i="46" s="1"/>
  <c r="B9" i="46"/>
  <c r="E7" i="46"/>
  <c r="E14" i="45"/>
  <c r="G7" i="46"/>
  <c r="G6" i="46"/>
  <c r="C34" i="45"/>
  <c r="E8" i="46"/>
  <c r="A53" i="45"/>
  <c r="B54" i="45" s="1"/>
  <c r="C58" i="45" s="1"/>
  <c r="D60" i="45" s="1"/>
  <c r="E62" i="45" s="1"/>
  <c r="L49" i="51" l="1"/>
  <c r="C10" i="46"/>
  <c r="I7" i="46"/>
  <c r="I6" i="46"/>
  <c r="J6" i="46" s="1"/>
  <c r="B10" i="46"/>
  <c r="D36" i="45"/>
  <c r="J7" i="46"/>
  <c r="C46" i="45"/>
  <c r="A65" i="45"/>
  <c r="L50" i="51" l="1"/>
  <c r="B66" i="45"/>
  <c r="D48" i="45"/>
  <c r="E50" i="45" s="1"/>
  <c r="E10" i="46"/>
  <c r="E38" i="45"/>
  <c r="G8" i="46"/>
  <c r="E9" i="46"/>
  <c r="B11" i="46"/>
  <c r="A77" i="45"/>
  <c r="G10" i="46" l="1"/>
  <c r="G9" i="46"/>
  <c r="J9" i="46" s="1"/>
  <c r="L51" i="51"/>
  <c r="B78" i="45"/>
  <c r="C82" i="45" s="1"/>
  <c r="D84" i="45" s="1"/>
  <c r="E86" i="45" s="1"/>
  <c r="B12" i="46"/>
  <c r="C70" i="45"/>
  <c r="C11" i="46"/>
  <c r="I10" i="46"/>
  <c r="J10" i="46" s="1"/>
  <c r="I8" i="46"/>
  <c r="J8" i="46" s="1"/>
  <c r="I9" i="46"/>
  <c r="A89" i="45"/>
  <c r="B13" i="46" s="1"/>
  <c r="C12" i="46" l="1"/>
  <c r="L52" i="51"/>
  <c r="B90" i="45"/>
  <c r="D72" i="45"/>
  <c r="E11" i="46"/>
  <c r="E12" i="46"/>
  <c r="A101" i="45"/>
  <c r="L54" i="51" l="1"/>
  <c r="L53" i="51"/>
  <c r="C94" i="45"/>
  <c r="B102" i="45"/>
  <c r="C106" i="45" s="1"/>
  <c r="D108" i="45" s="1"/>
  <c r="E110" i="45" s="1"/>
  <c r="E74" i="45"/>
  <c r="G11" i="46"/>
  <c r="G12" i="46"/>
  <c r="A113" i="45"/>
  <c r="B114" i="45" s="1"/>
  <c r="C118" i="45" s="1"/>
  <c r="D120" i="45" s="1"/>
  <c r="E122" i="45" s="1"/>
  <c r="I12" i="46" l="1"/>
  <c r="J12" i="46" s="1"/>
  <c r="I11" i="46"/>
  <c r="J11" i="46" s="1"/>
  <c r="D96" i="45"/>
  <c r="E14" i="46"/>
  <c r="E13" i="46"/>
  <c r="E15" i="46"/>
  <c r="A125" i="45"/>
  <c r="B126" i="45" s="1"/>
  <c r="C130" i="45" s="1"/>
  <c r="D132" i="45" s="1"/>
  <c r="E134" i="45" s="1"/>
  <c r="E98" i="45" l="1"/>
  <c r="G15" i="46"/>
  <c r="G16" i="46"/>
  <c r="G13" i="46"/>
  <c r="G14" i="46"/>
  <c r="A137" i="45"/>
  <c r="B138" i="45" s="1"/>
  <c r="C142" i="45" s="1"/>
  <c r="D144" i="45" s="1"/>
  <c r="E146" i="45" s="1"/>
  <c r="B6" i="27" l="1"/>
  <c r="D10" i="39"/>
  <c r="G17" i="46"/>
  <c r="J14" i="46"/>
  <c r="I15" i="46"/>
  <c r="J15" i="46" s="1"/>
  <c r="I16" i="46"/>
  <c r="I17" i="46"/>
  <c r="I13" i="46"/>
  <c r="J13" i="46" s="1"/>
  <c r="I14" i="46"/>
  <c r="A149" i="45"/>
  <c r="B150" i="45" s="1"/>
  <c r="C154" i="45" s="1"/>
  <c r="D156" i="45" s="1"/>
  <c r="E158" i="45" l="1"/>
  <c r="A161" i="45"/>
  <c r="B162" i="45" s="1"/>
  <c r="C166" i="45" s="1"/>
  <c r="D168" i="45" s="1"/>
  <c r="E170" i="45" s="1"/>
  <c r="I18" i="46" l="1"/>
  <c r="I19" i="46"/>
  <c r="A173" i="45"/>
  <c r="B174" i="45" s="1"/>
  <c r="C178" i="45" s="1"/>
  <c r="D180" i="45" s="1"/>
  <c r="E182" i="45" s="1"/>
  <c r="A185" i="45" l="1"/>
  <c r="B186" i="45" s="1"/>
  <c r="C190" i="45" s="1"/>
  <c r="D192" i="45" s="1"/>
  <c r="E194" i="45" s="1"/>
  <c r="A197" i="45" l="1"/>
  <c r="B198" i="45" s="1"/>
  <c r="C202" i="45" s="1"/>
  <c r="D204" i="45" s="1"/>
  <c r="E206" i="45" s="1"/>
  <c r="A209" i="45" l="1"/>
  <c r="B210" i="45" s="1"/>
  <c r="C214" i="45" s="1"/>
  <c r="D216" i="45" s="1"/>
  <c r="E218" i="45" s="1"/>
  <c r="A221" i="45" l="1"/>
  <c r="B222" i="45" s="1"/>
  <c r="C226" i="45" s="1"/>
  <c r="D228" i="45" s="1"/>
  <c r="E230" i="45" s="1"/>
  <c r="A233" i="45" l="1"/>
  <c r="B234" i="45" s="1"/>
  <c r="C238" i="45" s="1"/>
  <c r="D240" i="45" s="1"/>
  <c r="E242" i="45" s="1"/>
  <c r="A245" i="45" l="1"/>
  <c r="B246" i="45" s="1"/>
  <c r="C250" i="45" s="1"/>
  <c r="D252" i="45" s="1"/>
  <c r="E254" i="45" s="1"/>
  <c r="A257" i="45" l="1"/>
  <c r="B258" i="45" s="1"/>
  <c r="C262" i="45" s="1"/>
  <c r="D264" i="45" s="1"/>
  <c r="E266" i="45" s="1"/>
  <c r="A269" i="45" l="1"/>
  <c r="B270" i="45" s="1"/>
  <c r="C274" i="45" s="1"/>
  <c r="D276" i="45" s="1"/>
  <c r="E278" i="45" s="1"/>
  <c r="A281" i="45" l="1"/>
  <c r="B282" i="45" s="1"/>
  <c r="C286" i="45" s="1"/>
  <c r="D288" i="45" s="1"/>
  <c r="E290" i="45" s="1"/>
  <c r="A293" i="45" l="1"/>
  <c r="B294" i="45" s="1"/>
  <c r="C298" i="45" s="1"/>
  <c r="D300" i="45" s="1"/>
  <c r="E302" i="45" s="1"/>
  <c r="A305" i="45" l="1"/>
  <c r="B306" i="45" s="1"/>
  <c r="C310" i="45" s="1"/>
  <c r="D312" i="45" s="1"/>
  <c r="E314" i="45" s="1"/>
  <c r="A317" i="45" l="1"/>
  <c r="B318" i="45" s="1"/>
  <c r="C322" i="45" s="1"/>
  <c r="D324" i="45" s="1"/>
  <c r="E326" i="45" s="1"/>
  <c r="A329" i="45" l="1"/>
  <c r="B330" i="45" s="1"/>
  <c r="C334" i="45" s="1"/>
  <c r="D336" i="45" s="1"/>
  <c r="E338" i="45" s="1"/>
  <c r="A341" i="45" l="1"/>
  <c r="B342" i="45" s="1"/>
  <c r="C346" i="45" s="1"/>
  <c r="D348" i="45" s="1"/>
  <c r="E350" i="45" s="1"/>
  <c r="A353" i="45" l="1"/>
  <c r="B354" i="45" s="1"/>
  <c r="C358" i="45" s="1"/>
  <c r="D360" i="45" s="1"/>
  <c r="E362" i="45" s="1"/>
  <c r="C28" i="46" l="1"/>
  <c r="B27" i="46"/>
  <c r="B33" i="46"/>
  <c r="B29" i="46"/>
  <c r="E17" i="46"/>
  <c r="J17" i="46" s="1"/>
  <c r="B28" i="46"/>
  <c r="B22" i="46"/>
  <c r="B17" i="46"/>
  <c r="B25" i="46"/>
  <c r="C34" i="46"/>
  <c r="C30" i="46"/>
  <c r="B34" i="46"/>
  <c r="B31" i="46"/>
  <c r="C14" i="46"/>
  <c r="C13" i="46"/>
  <c r="C32" i="46"/>
  <c r="C25" i="46"/>
  <c r="B14" i="46"/>
  <c r="B21" i="46"/>
  <c r="C29" i="46"/>
  <c r="C16" i="46"/>
  <c r="B24" i="46"/>
  <c r="B32" i="46"/>
  <c r="B35" i="46"/>
  <c r="B26" i="46"/>
  <c r="E30" i="46"/>
  <c r="B15" i="46"/>
  <c r="B18" i="46"/>
  <c r="E35" i="46"/>
  <c r="E19" i="46"/>
  <c r="E23" i="46"/>
  <c r="B23" i="46"/>
  <c r="B30" i="46"/>
  <c r="E21" i="46"/>
  <c r="B20" i="46"/>
  <c r="C15" i="46"/>
  <c r="B16" i="46"/>
  <c r="C17" i="46"/>
  <c r="B19" i="46"/>
  <c r="C31" i="46"/>
  <c r="C35" i="46"/>
  <c r="C27" i="46"/>
  <c r="C21" i="46"/>
  <c r="C20" i="46"/>
  <c r="C26" i="46"/>
  <c r="C22" i="46"/>
  <c r="C18" i="46"/>
  <c r="C23" i="46"/>
  <c r="C33" i="46"/>
  <c r="E34" i="46"/>
  <c r="E29" i="46"/>
  <c r="C24" i="46"/>
  <c r="E33" i="46"/>
  <c r="E28" i="46"/>
  <c r="E18" i="46"/>
  <c r="E31" i="46"/>
  <c r="E24" i="46"/>
  <c r="E22" i="46"/>
  <c r="E20" i="46"/>
  <c r="E27" i="46"/>
  <c r="E32" i="46"/>
  <c r="C19" i="46"/>
  <c r="E26" i="46"/>
  <c r="E25" i="46"/>
  <c r="E16" i="46"/>
  <c r="J16" i="46" s="1"/>
  <c r="G18" i="46"/>
  <c r="G25" i="46"/>
  <c r="G31" i="46"/>
  <c r="G19" i="46"/>
  <c r="G24" i="46"/>
  <c r="G32" i="46"/>
  <c r="G28" i="46"/>
  <c r="G29" i="46"/>
  <c r="G20" i="46"/>
  <c r="G30" i="46"/>
  <c r="G23" i="46"/>
  <c r="G27" i="46"/>
  <c r="G21" i="46"/>
  <c r="G34" i="46"/>
  <c r="G26" i="46"/>
  <c r="G33" i="46"/>
  <c r="G22" i="46"/>
  <c r="G35" i="46"/>
  <c r="I20" i="46"/>
  <c r="I28" i="46"/>
  <c r="I34" i="46"/>
  <c r="I27" i="46"/>
  <c r="I31" i="46"/>
  <c r="I26" i="46"/>
  <c r="I23" i="46"/>
  <c r="I22" i="46"/>
  <c r="J22" i="46" s="1"/>
  <c r="I35" i="46"/>
  <c r="I25" i="46"/>
  <c r="I21" i="46"/>
  <c r="I24" i="46"/>
  <c r="I32" i="46"/>
  <c r="I33" i="46"/>
  <c r="I29" i="46"/>
  <c r="I30" i="46"/>
  <c r="J30" i="46" s="1"/>
  <c r="J19" i="46" l="1"/>
  <c r="J25" i="46"/>
  <c r="J18" i="46"/>
  <c r="J23" i="46"/>
  <c r="J31" i="46"/>
  <c r="J28" i="46"/>
  <c r="J32" i="46"/>
  <c r="J33" i="46"/>
  <c r="J35" i="46"/>
  <c r="J27" i="46"/>
  <c r="J20" i="46"/>
  <c r="J29" i="46"/>
  <c r="J21" i="46"/>
  <c r="J34" i="46"/>
  <c r="J26" i="46"/>
  <c r="J24" i="46"/>
  <c r="K14" i="26" l="1"/>
  <c r="T14" i="26" s="1"/>
  <c r="H14" i="26"/>
  <c r="E14" i="26"/>
  <c r="Q14" i="10"/>
  <c r="Q7" i="10"/>
  <c r="N14" i="10"/>
  <c r="N7" i="10"/>
  <c r="N10" i="10" s="1"/>
  <c r="K14" i="10"/>
  <c r="K10" i="10"/>
  <c r="H14" i="10"/>
  <c r="H7" i="10"/>
  <c r="H10" i="10" s="1"/>
  <c r="E14" i="10"/>
  <c r="E10" i="10"/>
  <c r="K15" i="9"/>
  <c r="K11" i="9"/>
  <c r="H15" i="9"/>
  <c r="H8" i="9"/>
  <c r="H11" i="9" s="1"/>
  <c r="E15" i="9"/>
  <c r="E8" i="9"/>
  <c r="E11" i="9" s="1"/>
  <c r="B8" i="9"/>
  <c r="H44" i="26" l="1"/>
  <c r="M16" i="10"/>
  <c r="M26" i="10"/>
  <c r="G16" i="10"/>
  <c r="G26" i="10"/>
  <c r="J16" i="10"/>
  <c r="J26" i="10"/>
  <c r="P16" i="10"/>
  <c r="P26" i="10"/>
  <c r="G32" i="9"/>
  <c r="G17" i="9"/>
  <c r="G27" i="9"/>
  <c r="M27" i="9"/>
  <c r="M32" i="9"/>
  <c r="M17" i="9"/>
  <c r="J17" i="9"/>
  <c r="C5" i="8" s="1"/>
  <c r="J27" i="9"/>
  <c r="C6" i="8" s="1"/>
  <c r="J32" i="9"/>
  <c r="C8" i="8" s="1"/>
  <c r="E44" i="10"/>
  <c r="B11" i="9"/>
  <c r="K44" i="26"/>
  <c r="T44" i="26" s="1"/>
  <c r="E44" i="26"/>
  <c r="K10" i="26"/>
  <c r="T10" i="26" s="1"/>
  <c r="H10" i="26"/>
  <c r="E10" i="26"/>
  <c r="Q44" i="10"/>
  <c r="N44" i="10"/>
  <c r="K44" i="10"/>
  <c r="H44" i="10"/>
  <c r="Q10" i="10"/>
  <c r="K45" i="9"/>
  <c r="H45" i="9"/>
  <c r="E45" i="9"/>
  <c r="G16" i="26" l="1"/>
  <c r="G26" i="26"/>
  <c r="J26" i="26"/>
  <c r="J16" i="26"/>
  <c r="M26" i="26"/>
  <c r="M16" i="26"/>
  <c r="S16" i="10"/>
  <c r="S26" i="10"/>
  <c r="D27" i="9"/>
  <c r="D32" i="9"/>
  <c r="D17" i="9"/>
  <c r="L27" i="9"/>
  <c r="L22" i="9"/>
  <c r="I22" i="9"/>
  <c r="F27" i="9"/>
  <c r="F22" i="9"/>
  <c r="A1" i="19"/>
  <c r="A1" i="15"/>
  <c r="A1" i="16"/>
  <c r="A28" i="6" s="1"/>
  <c r="A1" i="20"/>
  <c r="A27" i="6" s="1"/>
  <c r="A1" i="14"/>
  <c r="A1" i="11"/>
  <c r="A1" i="37"/>
  <c r="A14" i="40" s="1"/>
  <c r="A1" i="42"/>
  <c r="A13" i="40" s="1"/>
  <c r="A1" i="41"/>
  <c r="A12" i="40" s="1"/>
  <c r="A1" i="9"/>
  <c r="A1" i="8"/>
  <c r="A24" i="6" s="1"/>
  <c r="A1" i="17"/>
  <c r="A1" i="2"/>
  <c r="A23" i="6" s="1"/>
  <c r="A1" i="6"/>
  <c r="A1" i="40"/>
  <c r="A1" i="39"/>
  <c r="H13" i="28" s="1"/>
  <c r="A1" i="1"/>
  <c r="A8" i="27" s="1"/>
  <c r="A1" i="27"/>
  <c r="H11" i="28" s="1"/>
  <c r="A14" i="2" l="1"/>
  <c r="A21" i="39"/>
  <c r="A25" i="6"/>
  <c r="A22" i="39"/>
  <c r="A26" i="6"/>
  <c r="A23" i="39"/>
  <c r="B14" i="10"/>
  <c r="B7" i="10"/>
  <c r="B10" i="10" s="1"/>
  <c r="D26" i="10" l="1"/>
  <c r="D6" i="8" s="1"/>
  <c r="D16" i="10"/>
  <c r="D5" i="8" s="1"/>
  <c r="C11" i="19"/>
  <c r="D31" i="28" s="1"/>
  <c r="C22" i="15" l="1"/>
  <c r="D30" i="28" s="1"/>
  <c r="A10" i="16" l="1"/>
  <c r="A24" i="15" s="1"/>
  <c r="A13" i="19" s="1"/>
  <c r="C8" i="16"/>
  <c r="A24" i="20"/>
  <c r="A13" i="16" s="1"/>
  <c r="D19" i="20"/>
  <c r="D13" i="13" l="1"/>
  <c r="A40" i="12"/>
  <c r="C35" i="12"/>
  <c r="C37" i="12" s="1"/>
  <c r="E18" i="6" s="1"/>
  <c r="E13" i="39" s="1"/>
  <c r="A20" i="11"/>
  <c r="A19" i="11"/>
  <c r="A26" i="15" s="1"/>
  <c r="A15" i="19" s="1"/>
  <c r="A31" i="11" l="1"/>
  <c r="A30" i="11"/>
  <c r="A27" i="14" s="1"/>
  <c r="D15" i="37" l="1"/>
  <c r="A16" i="42"/>
  <c r="A19" i="37" s="1"/>
  <c r="D12" i="42"/>
  <c r="C11" i="41" l="1"/>
  <c r="K50" i="26"/>
  <c r="H50" i="26"/>
  <c r="E50" i="26"/>
  <c r="K48" i="26" l="1"/>
  <c r="H48" i="26"/>
  <c r="A45" i="26"/>
  <c r="L44" i="26"/>
  <c r="I44" i="26"/>
  <c r="F44" i="26"/>
  <c r="L43" i="26"/>
  <c r="I43" i="26"/>
  <c r="L42" i="26"/>
  <c r="I42" i="26"/>
  <c r="L41" i="26"/>
  <c r="I41" i="26"/>
  <c r="L40" i="26"/>
  <c r="I40" i="26"/>
  <c r="L39" i="26"/>
  <c r="I39" i="26"/>
  <c r="L38" i="26"/>
  <c r="I38" i="26"/>
  <c r="L37" i="26"/>
  <c r="I37" i="26"/>
  <c r="L36" i="26"/>
  <c r="I36" i="26"/>
  <c r="L35" i="26"/>
  <c r="I35" i="26"/>
  <c r="L34" i="26"/>
  <c r="I34" i="26"/>
  <c r="L33" i="26"/>
  <c r="I33" i="26"/>
  <c r="L32" i="26"/>
  <c r="I32" i="26"/>
  <c r="L31" i="26"/>
  <c r="I31" i="26"/>
  <c r="L30" i="26"/>
  <c r="I30" i="26"/>
  <c r="L29" i="26"/>
  <c r="I29" i="26"/>
  <c r="L28" i="26"/>
  <c r="I28" i="26"/>
  <c r="L27" i="26"/>
  <c r="I27" i="26"/>
  <c r="L26" i="26"/>
  <c r="I26" i="26"/>
  <c r="L25" i="26"/>
  <c r="I25" i="26"/>
  <c r="L24" i="26"/>
  <c r="I24" i="26"/>
  <c r="L23" i="26"/>
  <c r="I23" i="26"/>
  <c r="L22" i="26"/>
  <c r="I22" i="26"/>
  <c r="L21" i="26"/>
  <c r="I21" i="26"/>
  <c r="L20" i="26"/>
  <c r="I20" i="26"/>
  <c r="L19" i="26"/>
  <c r="I19" i="26"/>
  <c r="L18" i="26"/>
  <c r="I18" i="26"/>
  <c r="L17" i="26"/>
  <c r="I17" i="26"/>
  <c r="L16" i="26"/>
  <c r="I16" i="26"/>
  <c r="L15" i="26"/>
  <c r="I15" i="26"/>
  <c r="L14" i="26"/>
  <c r="I14" i="26"/>
  <c r="F26" i="26" l="1"/>
  <c r="F23" i="26"/>
  <c r="F41" i="26"/>
  <c r="F32" i="26"/>
  <c r="F38" i="26"/>
  <c r="E48" i="26"/>
  <c r="F15" i="26"/>
  <c r="F35" i="26"/>
  <c r="F29" i="26"/>
  <c r="F37" i="26"/>
  <c r="F31" i="26"/>
  <c r="F36" i="26"/>
  <c r="F18" i="26"/>
  <c r="F34" i="26"/>
  <c r="F25" i="26"/>
  <c r="F43" i="26"/>
  <c r="F22" i="26"/>
  <c r="F33" i="26"/>
  <c r="F40" i="26"/>
  <c r="F27" i="26"/>
  <c r="F24" i="26"/>
  <c r="F30" i="26"/>
  <c r="F42" i="26"/>
  <c r="F20" i="26"/>
  <c r="F17" i="26"/>
  <c r="F19" i="26"/>
  <c r="F16" i="26"/>
  <c r="F21" i="26"/>
  <c r="F28" i="26"/>
  <c r="F39" i="26"/>
  <c r="F14" i="26"/>
  <c r="B14" i="26"/>
  <c r="L12" i="26"/>
  <c r="I12" i="26"/>
  <c r="F12" i="26"/>
  <c r="L10" i="26"/>
  <c r="I10" i="26"/>
  <c r="F10" i="26"/>
  <c r="L9" i="26"/>
  <c r="I9" i="26"/>
  <c r="F9" i="26"/>
  <c r="L8" i="26"/>
  <c r="I8" i="26"/>
  <c r="F8" i="26"/>
  <c r="L7" i="26"/>
  <c r="I7" i="26"/>
  <c r="F7" i="26"/>
  <c r="B7" i="26"/>
  <c r="L5" i="26"/>
  <c r="I5" i="26"/>
  <c r="F5" i="26"/>
  <c r="Q50" i="10"/>
  <c r="N50" i="10"/>
  <c r="K50" i="10"/>
  <c r="H50" i="10"/>
  <c r="E50" i="10"/>
  <c r="B50" i="10"/>
  <c r="Q48" i="10"/>
  <c r="K48" i="10"/>
  <c r="H48" i="10"/>
  <c r="E48" i="10"/>
  <c r="R44" i="10"/>
  <c r="R40" i="10"/>
  <c r="O39" i="10"/>
  <c r="L44" i="10"/>
  <c r="I44" i="10"/>
  <c r="F32" i="10"/>
  <c r="B44" i="10"/>
  <c r="C44" i="10" s="1"/>
  <c r="R43" i="10"/>
  <c r="L43" i="10"/>
  <c r="L42" i="10"/>
  <c r="L41" i="10"/>
  <c r="L40" i="10"/>
  <c r="L39" i="10"/>
  <c r="L38" i="10"/>
  <c r="L37" i="10"/>
  <c r="R36" i="10"/>
  <c r="L36" i="10"/>
  <c r="L35" i="10"/>
  <c r="L34" i="10"/>
  <c r="R33" i="10"/>
  <c r="L33" i="10"/>
  <c r="L32" i="10"/>
  <c r="L31" i="10"/>
  <c r="L30" i="10"/>
  <c r="L29" i="10"/>
  <c r="L28" i="10"/>
  <c r="R27" i="10"/>
  <c r="O27" i="10"/>
  <c r="L27" i="10"/>
  <c r="R26" i="10"/>
  <c r="L26" i="10"/>
  <c r="L25" i="10"/>
  <c r="L24" i="10"/>
  <c r="L23" i="10"/>
  <c r="R22" i="10"/>
  <c r="L22" i="10"/>
  <c r="L21" i="10"/>
  <c r="L20" i="10"/>
  <c r="B50" i="26" l="1"/>
  <c r="B10" i="26"/>
  <c r="D26" i="26"/>
  <c r="E6" i="8" s="1"/>
  <c r="D16" i="26"/>
  <c r="E5" i="8" s="1"/>
  <c r="C25" i="10"/>
  <c r="M30" i="26"/>
  <c r="M31" i="26"/>
  <c r="M32" i="26"/>
  <c r="M34" i="26"/>
  <c r="J31" i="26"/>
  <c r="J30" i="26"/>
  <c r="J34" i="26"/>
  <c r="J32" i="26"/>
  <c r="G31" i="26"/>
  <c r="G32" i="26"/>
  <c r="G30" i="26"/>
  <c r="G34" i="26"/>
  <c r="D31" i="26"/>
  <c r="D34" i="26"/>
  <c r="D32" i="26"/>
  <c r="D30" i="26"/>
  <c r="C33" i="10"/>
  <c r="C38" i="10"/>
  <c r="C23" i="10"/>
  <c r="C42" i="10"/>
  <c r="C31" i="10"/>
  <c r="C27" i="10"/>
  <c r="C21" i="10"/>
  <c r="C36" i="10"/>
  <c r="C30" i="10"/>
  <c r="R28" i="10"/>
  <c r="R25" i="10"/>
  <c r="R42" i="10"/>
  <c r="R35" i="10"/>
  <c r="R21" i="10"/>
  <c r="R32" i="10"/>
  <c r="R24" i="10"/>
  <c r="R41" i="10"/>
  <c r="R30" i="10"/>
  <c r="R38" i="10"/>
  <c r="R34" i="10"/>
  <c r="R37" i="10"/>
  <c r="R39" i="10"/>
  <c r="R20" i="10"/>
  <c r="R23" i="10"/>
  <c r="R29" i="10"/>
  <c r="R31" i="10"/>
  <c r="O26" i="10"/>
  <c r="O31" i="10"/>
  <c r="N48" i="10"/>
  <c r="O21" i="10"/>
  <c r="O36" i="10"/>
  <c r="O41" i="10"/>
  <c r="O23" i="10"/>
  <c r="O34" i="10"/>
  <c r="O38" i="10"/>
  <c r="O43" i="10"/>
  <c r="O44" i="10"/>
  <c r="O25" i="10"/>
  <c r="O32" i="10"/>
  <c r="O40" i="10"/>
  <c r="O33" i="10"/>
  <c r="O35" i="10"/>
  <c r="O42" i="10"/>
  <c r="O29" i="10"/>
  <c r="O20" i="10"/>
  <c r="O22" i="10"/>
  <c r="O30" i="10"/>
  <c r="O37" i="10"/>
  <c r="O24" i="10"/>
  <c r="O28" i="10"/>
  <c r="I26" i="10"/>
  <c r="I34" i="10"/>
  <c r="I35" i="10"/>
  <c r="I24" i="10"/>
  <c r="I42" i="10"/>
  <c r="I37" i="10"/>
  <c r="I38" i="10"/>
  <c r="I20" i="10"/>
  <c r="I27" i="10"/>
  <c r="I28" i="10"/>
  <c r="I36" i="10"/>
  <c r="I25" i="10"/>
  <c r="I33" i="10"/>
  <c r="I22" i="10"/>
  <c r="I40" i="10"/>
  <c r="I31" i="10"/>
  <c r="I43" i="10"/>
  <c r="I29" i="10"/>
  <c r="I23" i="10"/>
  <c r="I32" i="10"/>
  <c r="I21" i="10"/>
  <c r="I30" i="10"/>
  <c r="I39" i="10"/>
  <c r="I41" i="10"/>
  <c r="F26" i="10"/>
  <c r="F25" i="10"/>
  <c r="F31" i="10"/>
  <c r="F22" i="10"/>
  <c r="F37" i="10"/>
  <c r="F40" i="10"/>
  <c r="F43" i="10"/>
  <c r="F44" i="10"/>
  <c r="F30" i="10"/>
  <c r="F33" i="10"/>
  <c r="F20" i="10"/>
  <c r="F27" i="10"/>
  <c r="F23" i="10"/>
  <c r="F28" i="10"/>
  <c r="F38" i="10"/>
  <c r="F35" i="10"/>
  <c r="F41" i="10"/>
  <c r="F21" i="10"/>
  <c r="F24" i="10"/>
  <c r="F29" i="10"/>
  <c r="F34" i="10"/>
  <c r="F36" i="10"/>
  <c r="F39" i="10"/>
  <c r="F42" i="10"/>
  <c r="B48" i="10"/>
  <c r="C20" i="10"/>
  <c r="C24" i="10"/>
  <c r="C35" i="10"/>
  <c r="C39" i="10"/>
  <c r="C43" i="10"/>
  <c r="C40" i="10"/>
  <c r="C28" i="10"/>
  <c r="C34" i="10"/>
  <c r="C22" i="10"/>
  <c r="C26" i="10"/>
  <c r="C32" i="10"/>
  <c r="C37" i="10"/>
  <c r="C41" i="10"/>
  <c r="C29" i="10"/>
  <c r="R19" i="10"/>
  <c r="O19" i="10"/>
  <c r="L19" i="10"/>
  <c r="I19" i="10"/>
  <c r="F19" i="10"/>
  <c r="C19" i="10"/>
  <c r="R18" i="10"/>
  <c r="O18" i="10"/>
  <c r="L18" i="10"/>
  <c r="I18" i="10"/>
  <c r="F18" i="10"/>
  <c r="C18" i="10"/>
  <c r="R17" i="10"/>
  <c r="O17" i="10"/>
  <c r="L17" i="10"/>
  <c r="I17" i="10"/>
  <c r="F17" i="10"/>
  <c r="C17" i="10"/>
  <c r="R16" i="10"/>
  <c r="O16" i="10"/>
  <c r="L16" i="10"/>
  <c r="I16" i="10"/>
  <c r="F16" i="10"/>
  <c r="C16" i="10"/>
  <c r="R15" i="10"/>
  <c r="O15" i="10"/>
  <c r="L15" i="10"/>
  <c r="I15" i="10"/>
  <c r="F15" i="10"/>
  <c r="C15" i="10"/>
  <c r="R14" i="10"/>
  <c r="O14" i="10"/>
  <c r="L14" i="10"/>
  <c r="I14" i="10"/>
  <c r="F14" i="10"/>
  <c r="C14" i="10"/>
  <c r="R12" i="10"/>
  <c r="O12" i="10"/>
  <c r="L12" i="10"/>
  <c r="I12" i="10"/>
  <c r="F12" i="10"/>
  <c r="C12" i="10"/>
  <c r="O10" i="10"/>
  <c r="S31" i="10" l="1"/>
  <c r="S34" i="10"/>
  <c r="S32" i="10"/>
  <c r="S30" i="10"/>
  <c r="R10" i="10"/>
  <c r="P31" i="10"/>
  <c r="P30" i="10"/>
  <c r="P32" i="10"/>
  <c r="P34" i="10"/>
  <c r="I10" i="10"/>
  <c r="F10" i="10"/>
  <c r="C10" i="10"/>
  <c r="R9" i="10"/>
  <c r="O9" i="10"/>
  <c r="L9" i="10"/>
  <c r="I9" i="10"/>
  <c r="F9" i="10"/>
  <c r="C9" i="10"/>
  <c r="R8" i="10"/>
  <c r="O8" i="10"/>
  <c r="L8" i="10"/>
  <c r="I8" i="10"/>
  <c r="F8" i="10"/>
  <c r="C8" i="10"/>
  <c r="R7" i="10"/>
  <c r="O7" i="10"/>
  <c r="L7" i="10"/>
  <c r="I7" i="10"/>
  <c r="F7" i="10"/>
  <c r="C7" i="10"/>
  <c r="R5" i="10"/>
  <c r="O5" i="10"/>
  <c r="L5" i="10"/>
  <c r="I5" i="10"/>
  <c r="F5" i="10"/>
  <c r="C5" i="10"/>
  <c r="M34" i="10" l="1"/>
  <c r="M32" i="10"/>
  <c r="M31" i="10"/>
  <c r="M30" i="10"/>
  <c r="L10" i="10"/>
  <c r="J30" i="10"/>
  <c r="J34" i="10"/>
  <c r="J32" i="10"/>
  <c r="J31" i="10"/>
  <c r="G31" i="10"/>
  <c r="G34" i="10"/>
  <c r="G32" i="10"/>
  <c r="G30" i="10"/>
  <c r="D34" i="10"/>
  <c r="D31" i="10"/>
  <c r="D32" i="10"/>
  <c r="D30" i="10"/>
  <c r="L40" i="9"/>
  <c r="L21" i="9" l="1"/>
  <c r="K48" i="9"/>
  <c r="K50" i="9"/>
  <c r="L30" i="9"/>
  <c r="L20" i="9"/>
  <c r="L37" i="9"/>
  <c r="L19" i="9"/>
  <c r="L29" i="9"/>
  <c r="L36" i="9"/>
  <c r="L44" i="9"/>
  <c r="L18" i="9"/>
  <c r="L28" i="9"/>
  <c r="M35" i="9"/>
  <c r="L43" i="9"/>
  <c r="L16" i="9"/>
  <c r="L35" i="9"/>
  <c r="L15" i="9"/>
  <c r="L24" i="9"/>
  <c r="L32" i="9"/>
  <c r="M33" i="9"/>
  <c r="L45" i="9"/>
  <c r="L26" i="9"/>
  <c r="L42" i="9"/>
  <c r="L25" i="9"/>
  <c r="L34" i="9"/>
  <c r="L41" i="9"/>
  <c r="L13" i="9"/>
  <c r="L23" i="9"/>
  <c r="M31" i="9"/>
  <c r="L33" i="9"/>
  <c r="L39" i="9"/>
  <c r="L11" i="9"/>
  <c r="L31" i="9"/>
  <c r="L38" i="9"/>
  <c r="H50" i="9"/>
  <c r="I31" i="9"/>
  <c r="E50" i="9"/>
  <c r="L10" i="9"/>
  <c r="L9" i="9"/>
  <c r="L8" i="9"/>
  <c r="L6" i="9"/>
  <c r="I44" i="9" l="1"/>
  <c r="I43" i="9"/>
  <c r="I42" i="9"/>
  <c r="I41" i="9"/>
  <c r="I40" i="9"/>
  <c r="I39" i="9"/>
  <c r="I38" i="9"/>
  <c r="I37" i="9"/>
  <c r="I36" i="9"/>
  <c r="I23" i="9"/>
  <c r="I35" i="9"/>
  <c r="I33" i="9"/>
  <c r="I34" i="9"/>
  <c r="I25" i="9"/>
  <c r="I18" i="9"/>
  <c r="I30" i="9"/>
  <c r="I29" i="9"/>
  <c r="I26" i="9"/>
  <c r="I32" i="9"/>
  <c r="I24" i="9"/>
  <c r="I19" i="9"/>
  <c r="I20" i="9"/>
  <c r="I21" i="9"/>
  <c r="I10" i="9"/>
  <c r="I9" i="9"/>
  <c r="I16" i="9"/>
  <c r="I13" i="9"/>
  <c r="I45" i="9"/>
  <c r="H48" i="9"/>
  <c r="I15" i="9"/>
  <c r="I8" i="9"/>
  <c r="I6" i="9"/>
  <c r="J35" i="9"/>
  <c r="C10" i="8" s="1"/>
  <c r="J31" i="9"/>
  <c r="C7" i="8" s="1"/>
  <c r="I11" i="9"/>
  <c r="J33" i="9"/>
  <c r="C9" i="8" s="1"/>
  <c r="F43" i="9"/>
  <c r="F44" i="9"/>
  <c r="F42" i="9"/>
  <c r="F40" i="9"/>
  <c r="F38" i="9"/>
  <c r="F41" i="9"/>
  <c r="F36" i="9"/>
  <c r="F37" i="9"/>
  <c r="F34" i="9"/>
  <c r="F35" i="9"/>
  <c r="F33" i="9"/>
  <c r="F29" i="9"/>
  <c r="F30" i="9"/>
  <c r="F28" i="9"/>
  <c r="F25" i="9"/>
  <c r="F26" i="9"/>
  <c r="F23" i="9"/>
  <c r="F24" i="9"/>
  <c r="E48" i="9"/>
  <c r="F20" i="9"/>
  <c r="F32" i="9"/>
  <c r="F10" i="9"/>
  <c r="F19" i="9"/>
  <c r="F21" i="9"/>
  <c r="F31" i="9"/>
  <c r="F18" i="9"/>
  <c r="F8" i="9"/>
  <c r="F16" i="9"/>
  <c r="F39" i="9"/>
  <c r="F15" i="9"/>
  <c r="F45" i="9"/>
  <c r="F13" i="9"/>
  <c r="F6" i="9"/>
  <c r="F9" i="9"/>
  <c r="F11" i="9"/>
  <c r="G33" i="9"/>
  <c r="G35" i="9"/>
  <c r="G31" i="9"/>
  <c r="D33" i="9"/>
  <c r="D31" i="9"/>
  <c r="D35" i="9"/>
  <c r="D10" i="8"/>
  <c r="D9" i="8"/>
  <c r="D8" i="8"/>
  <c r="D7" i="8"/>
  <c r="H14" i="2" l="1"/>
  <c r="G28" i="6" l="1"/>
  <c r="G27" i="6"/>
  <c r="G26" i="6"/>
  <c r="G25" i="6"/>
  <c r="G24" i="6"/>
  <c r="G23" i="6"/>
  <c r="E20" i="6"/>
  <c r="E19" i="6" l="1"/>
  <c r="E16" i="39"/>
  <c r="D8" i="40"/>
  <c r="D7" i="40" l="1"/>
  <c r="E7" i="40" s="1"/>
  <c r="D18" i="39" l="1"/>
  <c r="C18" i="39"/>
  <c r="E14" i="39" l="1"/>
  <c r="D11" i="39"/>
  <c r="C53" i="1" l="1"/>
  <c r="F44" i="1"/>
  <c r="F43" i="1"/>
  <c r="F45" i="1" s="1"/>
  <c r="D43" i="1"/>
  <c r="P39" i="1"/>
  <c r="O39" i="1"/>
  <c r="N39" i="1"/>
  <c r="M39" i="1"/>
  <c r="A36" i="1"/>
  <c r="B35" i="1"/>
  <c r="B34" i="1"/>
  <c r="B33" i="1"/>
  <c r="B32" i="1"/>
  <c r="A32" i="1"/>
  <c r="B31" i="1"/>
  <c r="B30" i="1"/>
  <c r="B29" i="1"/>
  <c r="B28" i="1"/>
  <c r="A28" i="1"/>
  <c r="B27" i="1"/>
  <c r="B26" i="1"/>
  <c r="B25" i="1"/>
  <c r="B24" i="1"/>
  <c r="A24" i="1"/>
  <c r="B23" i="1"/>
  <c r="B22" i="1"/>
  <c r="B21" i="1"/>
  <c r="B20" i="1"/>
  <c r="A20" i="1"/>
  <c r="C6" i="27"/>
  <c r="I33" i="28"/>
  <c r="L31" i="28"/>
  <c r="I30" i="28"/>
  <c r="H10" i="28"/>
  <c r="E7" i="8"/>
  <c r="F7" i="8" s="1"/>
  <c r="F5" i="8"/>
  <c r="D6" i="6" s="1"/>
  <c r="F6" i="8"/>
  <c r="D8" i="2" s="1"/>
  <c r="E8" i="8"/>
  <c r="F8" i="8" s="1"/>
  <c r="D10" i="2" s="1"/>
  <c r="E9" i="8"/>
  <c r="F9" i="8" s="1"/>
  <c r="D11" i="2" s="1"/>
  <c r="E10" i="8"/>
  <c r="D6" i="40"/>
  <c r="E6" i="40" s="1"/>
  <c r="E8" i="40"/>
  <c r="D17" i="39" l="1"/>
  <c r="D16" i="39"/>
  <c r="F10" i="8"/>
  <c r="F11" i="8" s="1"/>
  <c r="D9" i="2"/>
  <c r="D9" i="6"/>
  <c r="D11" i="6"/>
  <c r="D10" i="6"/>
  <c r="D7" i="2"/>
  <c r="D7" i="6"/>
  <c r="D6" i="27"/>
  <c r="E9" i="40"/>
  <c r="F16" i="39" l="1"/>
  <c r="D7" i="39"/>
  <c r="F7" i="39" s="1"/>
  <c r="D13" i="39"/>
  <c r="D12" i="6"/>
  <c r="D12" i="2"/>
  <c r="D14" i="6"/>
  <c r="E11" i="2" l="1"/>
  <c r="C11" i="6" s="1"/>
  <c r="E11" i="6" s="1"/>
  <c r="E12" i="2"/>
  <c r="C12" i="6" s="1"/>
  <c r="D13" i="2"/>
  <c r="E9" i="2"/>
  <c r="C9" i="6" s="1"/>
  <c r="E9" i="6" s="1"/>
  <c r="E10" i="2"/>
  <c r="C10" i="6" s="1"/>
  <c r="E10" i="6" s="1"/>
  <c r="E7" i="2"/>
  <c r="C6" i="6" s="1"/>
  <c r="C14" i="6" s="1"/>
  <c r="E8" i="2"/>
  <c r="C7" i="6" s="1"/>
  <c r="E7" i="6" s="1"/>
  <c r="F9" i="39"/>
  <c r="D14" i="39"/>
  <c r="F14" i="39" s="1"/>
  <c r="F13" i="39"/>
  <c r="E9" i="39"/>
  <c r="E14" i="6" l="1"/>
  <c r="E13" i="2"/>
  <c r="F13" i="2" s="1"/>
  <c r="F15" i="39"/>
  <c r="B44" i="26"/>
  <c r="C42" i="26" l="1"/>
  <c r="C8" i="26"/>
  <c r="C19" i="26"/>
  <c r="C9" i="26"/>
  <c r="C10" i="26"/>
  <c r="C7" i="26"/>
  <c r="C12" i="26"/>
  <c r="C5" i="26"/>
  <c r="C37" i="26"/>
  <c r="C39" i="26"/>
  <c r="C20" i="26"/>
  <c r="C31" i="26"/>
  <c r="C15" i="26"/>
  <c r="C16" i="26"/>
  <c r="C24" i="26"/>
  <c r="C43" i="26"/>
  <c r="C29" i="26"/>
  <c r="C23" i="26"/>
  <c r="C14" i="26"/>
  <c r="C28" i="26"/>
  <c r="C30" i="26"/>
  <c r="C40" i="26"/>
  <c r="C41" i="26"/>
  <c r="C27" i="26"/>
  <c r="C44" i="26"/>
  <c r="C17" i="26"/>
  <c r="C33" i="26"/>
  <c r="C22" i="26"/>
  <c r="C21" i="26"/>
  <c r="C26" i="26"/>
  <c r="C32" i="26"/>
  <c r="C25" i="26"/>
  <c r="C34" i="26"/>
  <c r="C36" i="26"/>
  <c r="B48" i="26"/>
  <c r="C35" i="26"/>
  <c r="C38" i="26"/>
  <c r="C18" i="26"/>
  <c r="F19" i="39" l="1"/>
  <c r="G31" i="28" l="1"/>
  <c r="G9" i="28"/>
  <c r="F34" i="28"/>
  <c r="G30" i="28"/>
  <c r="G32" i="28"/>
  <c r="G12" i="28"/>
  <c r="G28" i="28"/>
  <c r="G29" i="28"/>
  <c r="B15" i="9"/>
  <c r="B50" i="9" l="1"/>
  <c r="B45" i="9"/>
  <c r="C30" i="9" l="1"/>
  <c r="B48" i="9"/>
  <c r="C22" i="9"/>
  <c r="C20" i="9"/>
  <c r="C40" i="9"/>
  <c r="C13" i="9"/>
  <c r="C6" i="9"/>
  <c r="C34" i="9"/>
  <c r="C9" i="9"/>
  <c r="C16" i="9"/>
  <c r="C29" i="9"/>
  <c r="C32" i="9"/>
  <c r="C10" i="9"/>
  <c r="C36" i="9"/>
  <c r="C8" i="9"/>
  <c r="C25" i="9"/>
  <c r="C28" i="9"/>
  <c r="C27" i="9"/>
  <c r="C33" i="9"/>
  <c r="C38" i="9"/>
  <c r="C11" i="9"/>
  <c r="C31" i="9"/>
  <c r="C21" i="9"/>
  <c r="C24" i="9"/>
  <c r="C18" i="9"/>
  <c r="C19" i="9"/>
  <c r="C44" i="9"/>
  <c r="C43" i="9"/>
  <c r="C39" i="9"/>
  <c r="C23" i="9"/>
  <c r="C42" i="9"/>
  <c r="C37" i="9"/>
  <c r="C26" i="9"/>
  <c r="C41" i="9"/>
  <c r="C35" i="9"/>
  <c r="C17" i="9"/>
  <c r="C45" i="9"/>
  <c r="C15" i="9"/>
</calcChain>
</file>

<file path=xl/sharedStrings.xml><?xml version="1.0" encoding="utf-8"?>
<sst xmlns="http://schemas.openxmlformats.org/spreadsheetml/2006/main" count="2346" uniqueCount="1290">
  <si>
    <t>조  경  공  사</t>
  </si>
  <si>
    <t>구성비</t>
  </si>
  <si>
    <t>경비율</t>
  </si>
  <si>
    <t>1. 재     료     비</t>
  </si>
  <si>
    <t>2. 노     무     비</t>
  </si>
  <si>
    <t xml:space="preserve">  (재료비 + 노무비)</t>
  </si>
  <si>
    <t>3. 외     주     비</t>
  </si>
  <si>
    <t>4. 현   장  경   비</t>
  </si>
  <si>
    <t xml:space="preserve"> (1) 전    력    비</t>
  </si>
  <si>
    <t>개별계산</t>
  </si>
  <si>
    <t>5. 완 성 공 사 원 가</t>
  </si>
  <si>
    <t>국민건강보험료</t>
    <phoneticPr fontId="6" type="noConversion"/>
  </si>
  <si>
    <t>보 험 료</t>
    <phoneticPr fontId="10" type="noConversion"/>
  </si>
  <si>
    <t>국민건강보험료</t>
    <phoneticPr fontId="10" type="noConversion"/>
  </si>
  <si>
    <t>국민연금보험료</t>
    <phoneticPr fontId="10" type="noConversion"/>
  </si>
  <si>
    <t>노인장기요양보험료</t>
    <phoneticPr fontId="6" type="noConversion"/>
  </si>
  <si>
    <t>보
험
료</t>
    <phoneticPr fontId="10" type="noConversion"/>
  </si>
  <si>
    <t>보
험
료</t>
    <phoneticPr fontId="6" type="noConversion"/>
  </si>
  <si>
    <t>( 소   계 )</t>
    <phoneticPr fontId="6" type="noConversion"/>
  </si>
  <si>
    <t>"</t>
    <phoneticPr fontId="6" type="noConversion"/>
  </si>
  <si>
    <t>나) 국민연금 보험료</t>
    <phoneticPr fontId="6" type="noConversion"/>
  </si>
  <si>
    <t>다) 노인장기요양 보험료</t>
    <phoneticPr fontId="6" type="noConversion"/>
  </si>
  <si>
    <t>라) 산업재해 보상보험료</t>
    <phoneticPr fontId="6" type="noConversion"/>
  </si>
  <si>
    <t>배부대상기준</t>
    <phoneticPr fontId="6" type="noConversion"/>
  </si>
  <si>
    <t>직접노무비</t>
    <phoneticPr fontId="6" type="noConversion"/>
  </si>
  <si>
    <t>보험요율</t>
    <phoneticPr fontId="10" type="noConversion"/>
  </si>
  <si>
    <t>단 위 : %</t>
    <phoneticPr fontId="10" type="noConversion"/>
  </si>
  <si>
    <t>배부대상기준</t>
    <phoneticPr fontId="6" type="noConversion"/>
  </si>
  <si>
    <t>퇴직공제
부금비요율</t>
    <phoneticPr fontId="10" type="noConversion"/>
  </si>
  <si>
    <t>비   고</t>
    <phoneticPr fontId="10" type="noConversion"/>
  </si>
  <si>
    <t>적 용 요 율</t>
    <phoneticPr fontId="10" type="noConversion"/>
  </si>
  <si>
    <t>계   정   과   목</t>
    <phoneticPr fontId="10" type="noConversion"/>
  </si>
  <si>
    <t>토목공사 : 일반도로,고속화도로,고속도로,도로교량,철도교량,댐,간척,항만,공항,도로터널,철도터널,수로터널,기타터널,일반철도,고속철도,</t>
  </si>
  <si>
    <t xml:space="preserve">           지하철,택지조성,공업용지조성,치산·치수,사방하천,운하,상수도,하수도,관개수로·농지정리,기타 토목시설</t>
  </si>
  <si>
    <t>건축공사 : 단독주택 및 연립주택,저층아파트,고층아파트,초고층아파트,주거·사업용겸용건물,상가·상업용겸용건물,</t>
  </si>
  <si>
    <t xml:space="preserve">           상가·백화점·쇼핑센타,사무실빌딩,오피스텔,인텔리젼트빌딩,관공서건물,호텔숙박시설,학교,병원,교회·사찰등 종교용건물,</t>
  </si>
  <si>
    <t xml:space="preserve">           전통양식건물,기타 문화재·유적건물,공연·집회장소,경기장·운동장,전시시설,공장·작업장용건물,기계기구설치(플랜트제외)</t>
  </si>
  <si>
    <t xml:space="preserve">           변·발전소용건물,창고·차고·터미널건물,위험물저장소,기타</t>
  </si>
  <si>
    <t xml:space="preserve">           송유관,유류저장시설,가스관,가스저장시설,제철소,석유화학공장등 산업생산시설,기타 플랜트 설치공사</t>
  </si>
  <si>
    <t>조경공사 : 수목원,공원조성공사,기타조경시설</t>
  </si>
  <si>
    <t>나) 공사 규모별</t>
  </si>
  <si>
    <t>다) 공사 기간별</t>
  </si>
  <si>
    <t>1. 재        료        비</t>
  </si>
  <si>
    <t>2. 노        무        비</t>
  </si>
  <si>
    <t>3. 외        주        비</t>
  </si>
  <si>
    <t>4. 현    장      경    비</t>
  </si>
  <si>
    <t>5. 완  성  공  사  원  가</t>
  </si>
  <si>
    <t>단 위 : %</t>
    <phoneticPr fontId="10" type="noConversion"/>
  </si>
  <si>
    <t>비      고</t>
    <phoneticPr fontId="10" type="noConversion"/>
  </si>
  <si>
    <t>단위 : 1,000분율</t>
  </si>
  <si>
    <t>구        분</t>
  </si>
  <si>
    <t>1) 광  업</t>
  </si>
  <si>
    <t>2) 제 조 업</t>
  </si>
  <si>
    <t>4) 건 설 업</t>
  </si>
  <si>
    <t>건설업</t>
  </si>
  <si>
    <t>6) 임    업</t>
  </si>
  <si>
    <t>7) 어    업</t>
  </si>
  <si>
    <t>8) 농    업</t>
  </si>
  <si>
    <t>기타의 각종사업</t>
  </si>
  <si>
    <t>미   만</t>
  </si>
  <si>
    <t>비  율</t>
  </si>
  <si>
    <t xml:space="preserve">      기  초  액</t>
  </si>
  <si>
    <t xml:space="preserve">  중  건  설  공  사  </t>
  </si>
  <si>
    <t>千원</t>
  </si>
  <si>
    <t xml:space="preserve">  철도 · 궤도 · 신설공사</t>
  </si>
  <si>
    <t xml:space="preserve">  일 반 건 설 공 사 (갑)</t>
  </si>
  <si>
    <t xml:space="preserve">  일 반 건 설 공 사 (을)</t>
  </si>
  <si>
    <t xml:space="preserve">  특수 및 기타 건설공사</t>
  </si>
  <si>
    <t xml:space="preserve"> 공  사  구  분</t>
  </si>
  <si>
    <t>공   사   원   가</t>
  </si>
  <si>
    <t>50 억원 미만</t>
    <phoneticPr fontId="10" type="noConversion"/>
  </si>
  <si>
    <t>비   고</t>
    <phoneticPr fontId="10" type="noConversion"/>
  </si>
  <si>
    <t>계</t>
    <phoneticPr fontId="6" type="noConversion"/>
  </si>
  <si>
    <t>이윤요율</t>
    <phoneticPr fontId="10" type="noConversion"/>
  </si>
  <si>
    <t>비  고</t>
    <phoneticPr fontId="6" type="noConversion"/>
  </si>
  <si>
    <t>나. 조 달 청 기 준 시</t>
    <phoneticPr fontId="10" type="noConversion"/>
  </si>
  <si>
    <t>조경·하천·기타</t>
    <phoneticPr fontId="6" type="noConversion"/>
  </si>
  <si>
    <t>비   고</t>
  </si>
  <si>
    <t>간접노무비 계산표</t>
  </si>
  <si>
    <t>단 위 : 원</t>
  </si>
  <si>
    <t>비          목</t>
  </si>
  <si>
    <t>금     액</t>
  </si>
  <si>
    <t>비               고</t>
  </si>
  <si>
    <t>순    공    사    원    가</t>
    <phoneticPr fontId="6" type="noConversion"/>
  </si>
  <si>
    <t>직 접 재 료 비</t>
  </si>
  <si>
    <t xml:space="preserve"> &lt; 표 1 &gt; 참조</t>
    <phoneticPr fontId="7" type="noConversion"/>
  </si>
  <si>
    <t>간 접 재 료 비</t>
  </si>
  <si>
    <t xml:space="preserve">  1)  소    계</t>
  </si>
  <si>
    <t>직 접 노 무 비</t>
  </si>
  <si>
    <t>간 접 노 무 비</t>
  </si>
  <si>
    <t xml:space="preserve">  2)  소    계</t>
  </si>
  <si>
    <t xml:space="preserve">  3)  소    계</t>
  </si>
  <si>
    <t>4)           계</t>
  </si>
  <si>
    <t>(1＋2＋3)</t>
  </si>
  <si>
    <t>5) 일 반 관 리 비(</t>
    <phoneticPr fontId="6" type="noConversion"/>
  </si>
  <si>
    <t>％)</t>
  </si>
  <si>
    <t>(4) ×</t>
  </si>
  <si>
    <t>％</t>
  </si>
  <si>
    <t>6) 이          윤(</t>
    <phoneticPr fontId="6" type="noConversion"/>
  </si>
  <si>
    <t>7) 합          계</t>
    <phoneticPr fontId="7" type="noConversion"/>
  </si>
  <si>
    <t>(4＋5＋6)</t>
  </si>
  <si>
    <t>8) 부 가 가 치 세(</t>
    <phoneticPr fontId="7" type="noConversion"/>
  </si>
  <si>
    <t>9) 총    원    가</t>
    <phoneticPr fontId="7" type="noConversion"/>
  </si>
  <si>
    <t>(7＋8)</t>
    <phoneticPr fontId="7" type="noConversion"/>
  </si>
  <si>
    <t>주) 부가가치세 포함</t>
    <phoneticPr fontId="7" type="noConversion"/>
  </si>
  <si>
    <t>작업설ㆍ부산물등(△)</t>
    <phoneticPr fontId="6" type="noConversion"/>
  </si>
  <si>
    <t>기  계  경  비</t>
    <phoneticPr fontId="6" type="noConversion"/>
  </si>
  <si>
    <t>보    험    료</t>
    <phoneticPr fontId="6" type="noConversion"/>
  </si>
  <si>
    <t>복 리 후 생 비</t>
    <phoneticPr fontId="6" type="noConversion"/>
  </si>
  <si>
    <t>외 주 가 공 비</t>
    <phoneticPr fontId="6" type="noConversion"/>
  </si>
  <si>
    <t>산업안전보건관리비</t>
    <phoneticPr fontId="6" type="noConversion"/>
  </si>
  <si>
    <t>소  모  품  비</t>
    <phoneticPr fontId="6" type="noConversion"/>
  </si>
  <si>
    <t>여비교통통신비</t>
    <phoneticPr fontId="6" type="noConversion"/>
  </si>
  <si>
    <t>세 금 과 공 과</t>
    <phoneticPr fontId="6" type="noConversion"/>
  </si>
  <si>
    <t>폐기물  처리비</t>
    <phoneticPr fontId="6" type="noConversion"/>
  </si>
  <si>
    <t>도 서 인 쇄 비</t>
    <phoneticPr fontId="6" type="noConversion"/>
  </si>
  <si>
    <t>지 급 수 수 료</t>
    <phoneticPr fontId="6" type="noConversion"/>
  </si>
  <si>
    <t>환 경 보 전 비</t>
    <phoneticPr fontId="6" type="noConversion"/>
  </si>
  <si>
    <t>기타 법정 경비</t>
    <phoneticPr fontId="6" type="noConversion"/>
  </si>
  <si>
    <t>재료비</t>
    <phoneticPr fontId="6" type="noConversion"/>
  </si>
  <si>
    <t>노무비</t>
    <phoneticPr fontId="6" type="noConversion"/>
  </si>
  <si>
    <t>계 정 과 목</t>
    <phoneticPr fontId="10" type="noConversion"/>
  </si>
  <si>
    <t>배부율</t>
    <phoneticPr fontId="6" type="noConversion"/>
  </si>
  <si>
    <t>금    액</t>
    <phoneticPr fontId="6" type="noConversion"/>
  </si>
  <si>
    <t>직 접 노 무 비</t>
    <phoneticPr fontId="10" type="noConversion"/>
  </si>
  <si>
    <t>고 용 보 험 료</t>
    <phoneticPr fontId="10" type="noConversion"/>
  </si>
  <si>
    <t>"</t>
    <phoneticPr fontId="10" type="noConversion"/>
  </si>
  <si>
    <t>환 경 보 전 비</t>
    <phoneticPr fontId="10" type="noConversion"/>
  </si>
  <si>
    <t>재료비＋직접노무비
＋기계경비</t>
    <phoneticPr fontId="6" type="noConversion"/>
  </si>
  <si>
    <t>주1) 배부대상액 : 공사원가 계산서(총괄) 참조</t>
    <phoneticPr fontId="10"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</si>
  <si>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</si>
  <si>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</si>
  <si>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</si>
  <si>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</si>
  <si>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</si>
  <si>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</si>
  <si>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</si>
  <si>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</si>
  <si>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</si>
  <si>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</si>
  <si>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</si>
  <si>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</si>
  <si>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</si>
  <si>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</si>
  <si>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</si>
  <si>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</si>
  <si>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</si>
  <si>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</si>
  <si>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</si>
  <si>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</si>
  <si>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</si>
  <si>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</si>
  <si>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</si>
  <si>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</si>
  <si>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</si>
  <si>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</si>
  <si>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6" type="noConversion"/>
  </si>
  <si>
    <t>주3) 조달청 적용방법</t>
    <phoneticPr fontId="6" type="noConversion"/>
  </si>
  <si>
    <t>▶요율산정시 필요한 서류: 공사개요, 도급계약서(설계서), 공사비내역서,
  설계도면, 공정표, 토공사 포함시 지질조사서, 시방서</t>
    <phoneticPr fontId="6"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</si>
  <si>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6" type="noConversion"/>
  </si>
  <si>
    <t>300 억원 ~ 1000 억원 미만</t>
    <phoneticPr fontId="10" type="noConversion"/>
  </si>
  <si>
    <t>1000 억원 이상</t>
    <phoneticPr fontId="10" type="noConversion"/>
  </si>
  <si>
    <t>주택 외 건축</t>
    <phoneticPr fontId="6" type="noConversion"/>
  </si>
  <si>
    <t>50 억 미 만</t>
    <phoneticPr fontId="6" type="noConversion"/>
  </si>
  <si>
    <t>50 억∼300 억미만</t>
    <phoneticPr fontId="6" type="noConversion"/>
  </si>
  <si>
    <t>300 억∼1000 억미만</t>
    <phoneticPr fontId="6" type="noConversion"/>
  </si>
  <si>
    <t>1000 억 이 상</t>
    <phoneticPr fontId="6" type="noConversion"/>
  </si>
  <si>
    <t>13~36개월(1095일)</t>
    <phoneticPr fontId="6" type="noConversion"/>
  </si>
  <si>
    <t>조 경</t>
    <phoneticPr fontId="6" type="noConversion"/>
  </si>
  <si>
    <t>주2) 간접노무비 및 기타경비율 : 건설산업기본법시행령 ［별표 1 ］"건설업의 업종과 업종별 업무내용"에 의한 공사종류 구분내용에 따라 적용</t>
    <phoneticPr fontId="6" type="noConversion"/>
  </si>
  <si>
    <t>건 축</t>
    <phoneticPr fontId="6" type="noConversion"/>
  </si>
  <si>
    <t>산업설비</t>
    <phoneticPr fontId="6" type="noConversion"/>
  </si>
  <si>
    <t>50 억원  미만</t>
    <phoneticPr fontId="6" type="noConversion"/>
  </si>
  <si>
    <t>50 억원 ~ 300 억원 미만</t>
    <phoneticPr fontId="6" type="noConversion"/>
  </si>
  <si>
    <t>300 억원 이상</t>
    <phoneticPr fontId="6" type="noConversion"/>
  </si>
  <si>
    <t xml:space="preserve"> 5 억원 ~ 30 억원 미만</t>
    <phoneticPr fontId="6" type="noConversion"/>
  </si>
  <si>
    <t xml:space="preserve"> 5 억원 미만</t>
    <phoneticPr fontId="6" type="noConversion"/>
  </si>
  <si>
    <t>30 억원 이상</t>
    <phoneticPr fontId="6" type="noConversion"/>
  </si>
  <si>
    <t>50억원 미만</t>
    <phoneticPr fontId="10" type="noConversion"/>
  </si>
  <si>
    <t>50억원~300억원 미만</t>
    <phoneticPr fontId="10" type="noConversion"/>
  </si>
  <si>
    <t>300억원 이상</t>
    <phoneticPr fontId="10" type="noConversion"/>
  </si>
  <si>
    <t>배부대상기준</t>
    <phoneticPr fontId="6" type="noConversion"/>
  </si>
  <si>
    <t>300억원 이상~1000억원 미만</t>
    <phoneticPr fontId="10" type="noConversion"/>
  </si>
  <si>
    <t>1000억원 이상</t>
    <phoneticPr fontId="10" type="noConversion"/>
  </si>
  <si>
    <t>6개월 초과 ~ 12개월 이하</t>
    <phoneticPr fontId="10" type="noConversion"/>
  </si>
  <si>
    <t>12개월 초과 ~ 36개월 이하</t>
    <phoneticPr fontId="10" type="noConversion"/>
  </si>
  <si>
    <t>36 개월 초과</t>
    <phoneticPr fontId="10" type="noConversion"/>
  </si>
  <si>
    <t>50 억원 미만</t>
    <phoneticPr fontId="10" type="noConversion"/>
  </si>
  <si>
    <t>50 억원 ~ 300 억원 미만</t>
    <phoneticPr fontId="10" type="noConversion"/>
  </si>
  <si>
    <t>300 억원 ~ 1000 억원 미만</t>
    <phoneticPr fontId="10" type="noConversion"/>
  </si>
  <si>
    <t>1000 억원 이상</t>
    <phoneticPr fontId="10" type="noConversion"/>
  </si>
  <si>
    <t>5 억원 미만</t>
    <phoneticPr fontId="10" type="noConversion"/>
  </si>
  <si>
    <t>5 억원 ~ 30 억원 미만</t>
    <phoneticPr fontId="10" type="noConversion"/>
  </si>
  <si>
    <t>30 억원 ~ 100 억원 미만</t>
    <phoneticPr fontId="10" type="noConversion"/>
  </si>
  <si>
    <t>100 억원 이상</t>
    <phoneticPr fontId="10" type="noConversion"/>
  </si>
  <si>
    <t>    3.건축공사의 경우에는 부대토목공사는 제외. 단, 건물 기초공사 및 건물 터파기공사는 대상금액에 포함</t>
    <phoneticPr fontId="6"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</si>
  <si>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6" type="noConversion"/>
  </si>
  <si>
    <t>** 보험사 문의시 업체명, 공사기간, 공사형태, 업체의 공사 실적현황등에 따라 요율을 각기 달리 적용하고 있음</t>
    <phoneticPr fontId="6" type="noConversion"/>
  </si>
  <si>
    <t>(7) ×</t>
    <phoneticPr fontId="7" type="noConversion"/>
  </si>
  <si>
    <t>주1) 공사손해보험료 = 보험가입대상 부분의 총원가{재(관급자재포함)+노+경+일반관리비+이윤}×요율</t>
    <phoneticPr fontId="6" type="noConversion"/>
  </si>
  <si>
    <t xml:space="preserve">     - 추정가격 100억원이상</t>
    <phoneticPr fontId="6" type="noConversion"/>
  </si>
  <si>
    <t>     - PQ대상, 대안입찰, 턴키입찰공사</t>
    <phoneticPr fontId="6" type="noConversion"/>
  </si>
  <si>
    <t>** 공사원가계산 적용시 보험사(2개이상) 견적을 받아 적용바람(조달청 업체견적의 80%적용)</t>
    <phoneticPr fontId="6" type="noConversion"/>
  </si>
  <si>
    <t>주4) 관련법령: 공사계약일반조건 제10조, 예정가격작성기준 제22조, 공사손해보험가입업무집행요령, 공사계약특수조건 제5조 참조</t>
    <phoneticPr fontId="6" type="noConversion"/>
  </si>
  <si>
    <t>공사손해보험료 요율</t>
    <phoneticPr fontId="6" type="noConversion"/>
  </si>
  <si>
    <t>계</t>
    <phoneticPr fontId="6" type="noConversion"/>
  </si>
  <si>
    <t>직접노무비</t>
    <phoneticPr fontId="6" type="noConversion"/>
  </si>
  <si>
    <t>단 위 : 원</t>
    <phoneticPr fontId="7" type="noConversion"/>
  </si>
  <si>
    <t>품     명</t>
    <phoneticPr fontId="7" type="noConversion"/>
  </si>
  <si>
    <t xml:space="preserve">직접노무비                       </t>
    <phoneticPr fontId="7" type="noConversion"/>
  </si>
  <si>
    <t>비 율</t>
    <phoneticPr fontId="7" type="noConversion"/>
  </si>
  <si>
    <t>적용비율</t>
    <phoneticPr fontId="6" type="noConversion"/>
  </si>
  <si>
    <t>공사규모</t>
    <phoneticPr fontId="6" type="noConversion"/>
  </si>
  <si>
    <t xml:space="preserve">     - 간접노무비 : 직접노무비 × 비율</t>
    <phoneticPr fontId="6" type="noConversion"/>
  </si>
  <si>
    <t xml:space="preserve">     - 기타경비 : (재료비＋노무비) × 비율</t>
    <phoneticPr fontId="6" type="noConversion"/>
  </si>
  <si>
    <t>6개월이하(183일)</t>
    <phoneticPr fontId="6" type="noConversion"/>
  </si>
  <si>
    <t>7∼12개월(365일)</t>
    <phoneticPr fontId="6" type="noConversion"/>
  </si>
  <si>
    <t xml:space="preserve">                               </t>
    <phoneticPr fontId="7" type="noConversion"/>
  </si>
  <si>
    <t xml:space="preserve">기
타
경
비
</t>
    <phoneticPr fontId="6" type="noConversion"/>
  </si>
  <si>
    <t>계정별비율</t>
    <phoneticPr fontId="10" type="noConversion"/>
  </si>
  <si>
    <t>배 부 기 준</t>
    <phoneticPr fontId="10" type="noConversion"/>
  </si>
  <si>
    <t>조 달 청
기타경비율</t>
    <phoneticPr fontId="10" type="noConversion"/>
  </si>
  <si>
    <t xml:space="preserve">     </t>
    <phoneticPr fontId="6" type="noConversion"/>
  </si>
  <si>
    <t>무관련비용은 "무관련"으로 입력</t>
    <phoneticPr fontId="6" type="noConversion"/>
  </si>
  <si>
    <t>완성공사
원가구성분석
자료 기준</t>
    <phoneticPr fontId="6" type="noConversion"/>
  </si>
  <si>
    <t>적용여부 공사규모 및 형태별로 확인후 적용</t>
    <phoneticPr fontId="10" type="noConversion"/>
  </si>
  <si>
    <t>가. 예정가격 작성기준</t>
    <phoneticPr fontId="10" type="noConversion"/>
  </si>
  <si>
    <t>50 억원 ~ 300 억원 미만</t>
    <phoneticPr fontId="10" type="noConversion"/>
  </si>
  <si>
    <t xml:space="preserve">       승인을 얻어 건설하는 300호 이상인 공동주택 건설사업</t>
    <phoneticPr fontId="10" type="noConversion"/>
  </si>
  <si>
    <t>** 아래 일부 항목이 내역서에서 일부라도 반영하였다면 환경보전비 요율로 계산하지 않는다.</t>
    <phoneticPr fontId="6" type="noConversion"/>
  </si>
  <si>
    <t xml:space="preserve">     - 면허가 필요한 모든 건설공사에 적용</t>
    <phoneticPr fontId="6" type="noConversion"/>
  </si>
  <si>
    <t>공 사 기 간</t>
    <phoneticPr fontId="6" type="noConversion"/>
  </si>
  <si>
    <t>계    정    과    목</t>
    <phoneticPr fontId="10" type="noConversion"/>
  </si>
  <si>
    <t>6개월 이하</t>
    <phoneticPr fontId="10" type="noConversion"/>
  </si>
  <si>
    <t>구성비</t>
    <phoneticPr fontId="10" type="noConversion"/>
  </si>
  <si>
    <t>비       고</t>
    <phoneticPr fontId="6" type="noConversion"/>
  </si>
  <si>
    <t>일반관리비
요      율</t>
    <phoneticPr fontId="10" type="noConversion"/>
  </si>
  <si>
    <t>비    고</t>
    <phoneticPr fontId="6" type="noConversion"/>
  </si>
  <si>
    <t>가. 예정가격 작성기준</t>
    <phoneticPr fontId="10" type="noConversion"/>
  </si>
  <si>
    <t xml:space="preserve">  ② 전문·전기·</t>
    <phoneticPr fontId="10" type="noConversion"/>
  </si>
  <si>
    <t xml:space="preserve">     정보통신·소방공사</t>
    <phoneticPr fontId="10" type="noConversion"/>
  </si>
  <si>
    <t xml:space="preserve">     및 기타공사</t>
    <phoneticPr fontId="10" type="noConversion"/>
  </si>
  <si>
    <t>나. 조달청 기준시</t>
    <phoneticPr fontId="10" type="noConversion"/>
  </si>
  <si>
    <t>주1) 일반관리비</t>
    <phoneticPr fontId="10" type="noConversion"/>
  </si>
  <si>
    <t>단 위 : %</t>
    <phoneticPr fontId="10" type="noConversion"/>
  </si>
  <si>
    <t xml:space="preserve">     ③ 건설산업기본법시행령 ［별표 1 ］"건설업의 업종과 업종별 업무내용"에 </t>
    <phoneticPr fontId="6" type="noConversion"/>
  </si>
  <si>
    <t xml:space="preserve">        의한 공사종류 구분내용에 따라 적용</t>
    <phoneticPr fontId="6"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</si>
  <si>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</si>
  <si>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</si>
  <si>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</si>
  <si>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</si>
  <si>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</si>
  <si>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</si>
  <si>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</si>
  <si>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</si>
  <si>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</si>
  <si>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</si>
  <si>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</si>
  <si>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 xml:space="preserve">       추정금액 3억이상 건설공사</t>
    <phoneticPr fontId="10" type="noConversion"/>
  </si>
  <si>
    <t>주2) 계산기준 : {노무비＋경비-(기술료+외주가공비)＋일반관리비} ×비율</t>
    <phoneticPr fontId="10" type="noConversion"/>
  </si>
  <si>
    <t>일반공사</t>
  </si>
  <si>
    <t>광 전 자</t>
  </si>
  <si>
    <t>문 화 재</t>
  </si>
  <si>
    <t>원 자 력</t>
  </si>
  <si>
    <t>건설근로자퇴직공제부금비</t>
    <phoneticPr fontId="10" type="noConversion"/>
  </si>
  <si>
    <t>건설근로자퇴직공제부금비</t>
    <phoneticPr fontId="6" type="noConversion"/>
  </si>
  <si>
    <t>인도전용강재육교설치공사, 철탑공사, 갑문 및 댐의 수문설치공사 등</t>
  </si>
  <si>
    <t>대형 댐 수문설치공사 등</t>
  </si>
  <si>
    <t>합계를 조달청 기타경비율과 일치시킬 것</t>
    <phoneticPr fontId="6" type="noConversion"/>
  </si>
  <si>
    <t>주2) 계산기준 = (재료비＋노무비＋산출경비) ×비율</t>
    <phoneticPr fontId="10" type="noConversion"/>
  </si>
  <si>
    <t xml:space="preserve"> 사    업    종    류</t>
    <phoneticPr fontId="7" type="noConversion"/>
  </si>
  <si>
    <t>비   고</t>
    <phoneticPr fontId="7" type="noConversion"/>
  </si>
  <si>
    <t xml:space="preserve">     토목·조경 공사</t>
    <phoneticPr fontId="6" type="noConversion"/>
  </si>
  <si>
    <t xml:space="preserve">  ① 건축·산업환경설비</t>
    <phoneticPr fontId="10" type="noConversion"/>
  </si>
  <si>
    <t>비  고</t>
    <phoneticPr fontId="6" type="noConversion"/>
  </si>
  <si>
    <t>주2) 적용기준</t>
    <phoneticPr fontId="7" type="noConversion"/>
  </si>
  <si>
    <t>주3) 계산기준 : 노무비 ×비율</t>
    <phoneticPr fontId="7" type="noConversion"/>
  </si>
  <si>
    <t>비고</t>
  </si>
  <si>
    <t>별표5 】건설공사의 종류 예시표</t>
  </si>
  <si>
    <t>공사종류</t>
  </si>
  <si>
    <t>내 용 예 시</t>
  </si>
  <si>
    <t>구    분</t>
    <phoneticPr fontId="10" type="noConversion"/>
  </si>
  <si>
    <t>공 사 종 류 별</t>
    <phoneticPr fontId="6" type="noConversion"/>
  </si>
  <si>
    <t>건축공사</t>
    <phoneticPr fontId="10" type="noConversion"/>
  </si>
  <si>
    <t>토목공사</t>
    <phoneticPr fontId="10" type="noConversion"/>
  </si>
  <si>
    <t>특수공사(포장,준설 등)</t>
    <phoneticPr fontId="10" type="noConversion"/>
  </si>
  <si>
    <t>기타공사(전문,전기,통신 등)</t>
    <phoneticPr fontId="10" type="noConversion"/>
  </si>
  <si>
    <t>6개월 미만</t>
    <phoneticPr fontId="10" type="noConversion"/>
  </si>
  <si>
    <t>6개월~12개월 미만</t>
    <phoneticPr fontId="10" type="noConversion"/>
  </si>
  <si>
    <t>12개월 이상</t>
    <phoneticPr fontId="10" type="noConversion"/>
  </si>
  <si>
    <t>공사규모</t>
    <phoneticPr fontId="10" type="noConversion"/>
  </si>
  <si>
    <t>공 사 기 간</t>
    <phoneticPr fontId="6" type="noConversion"/>
  </si>
  <si>
    <t>공    사    명</t>
    <phoneticPr fontId="6" type="noConversion"/>
  </si>
  <si>
    <t>조사기준</t>
    <phoneticPr fontId="6" type="noConversion"/>
  </si>
  <si>
    <t>산 정 기 준</t>
    <phoneticPr fontId="6" type="noConversion"/>
  </si>
  <si>
    <t>비  율</t>
    <phoneticPr fontId="6" type="noConversion"/>
  </si>
  <si>
    <t>비   고</t>
    <phoneticPr fontId="6" type="noConversion"/>
  </si>
  <si>
    <t>조 달 청</t>
    <phoneticPr fontId="6" type="noConversion"/>
  </si>
  <si>
    <t>※ 간접노무비 비율 산정기준⇒(공사종류별 비율+공사규모별 비율+공사기간별 비율)÷3</t>
    <phoneticPr fontId="10" type="noConversion"/>
  </si>
  <si>
    <t>해당부문 및 비율을 입력할것</t>
    <phoneticPr fontId="6" type="noConversion"/>
  </si>
  <si>
    <t>가. 회계기준</t>
    <phoneticPr fontId="6" type="noConversion"/>
  </si>
  <si>
    <t>비 율</t>
    <phoneticPr fontId="6" type="noConversion"/>
  </si>
  <si>
    <t>다. 조달청</t>
    <phoneticPr fontId="6" type="noConversion"/>
  </si>
  <si>
    <t>건축공사</t>
    <phoneticPr fontId="6" type="noConversion"/>
  </si>
  <si>
    <t>5억미만</t>
    <phoneticPr fontId="6" type="noConversion"/>
  </si>
  <si>
    <t>기타</t>
    <phoneticPr fontId="6" type="noConversion"/>
  </si>
  <si>
    <t xml:space="preserve">     - 국가 또는 지방자치단체가 발주하는 공사추정금액이 5억이상</t>
    <phoneticPr fontId="10" type="noConversion"/>
  </si>
  <si>
    <t xml:space="preserve">     - 사회간접자본시설에 대한 민간투자사업으로 공사추정금액이 5억이상</t>
    <phoneticPr fontId="10" type="noConversion"/>
  </si>
  <si>
    <t>다. 적 용 요 율</t>
    <phoneticPr fontId="10" type="noConversion"/>
  </si>
  <si>
    <t>다. 적 용 요 율</t>
    <phoneticPr fontId="10" type="noConversion"/>
  </si>
  <si>
    <t>적 용 요 율</t>
    <phoneticPr fontId="10" type="noConversion"/>
  </si>
  <si>
    <t>활주로 공사(가설활주로, 활주로, 공항내 도로등)</t>
    <phoneticPr fontId="6" type="noConversion"/>
  </si>
  <si>
    <t>나</t>
    <phoneticPr fontId="6" type="noConversion"/>
  </si>
  <si>
    <t>내륙의 항만공사, 해안의 항만공사, 방파제, 댐</t>
    <phoneticPr fontId="6" type="noConversion"/>
  </si>
  <si>
    <t>개별요율</t>
    <phoneticPr fontId="6" type="noConversion"/>
  </si>
  <si>
    <t>지하 굴착식 갱도 및 터널</t>
    <phoneticPr fontId="6" type="noConversion"/>
  </si>
  <si>
    <t>지하철, 지하상가, 지하보도용</t>
    <phoneticPr fontId="6" type="noConversion"/>
  </si>
  <si>
    <t>※ 지하철 역사를 포함할 경우 : 1개 역사당 5% 할증</t>
    <phoneticPr fontId="6" type="noConversion"/>
  </si>
  <si>
    <t>※ 지하철 역사만을 부보할 경우 : 20% 할증</t>
    <phoneticPr fontId="6" type="noConversion"/>
  </si>
  <si>
    <t>도로, 철로용</t>
    <phoneticPr fontId="6" type="noConversion"/>
  </si>
  <si>
    <t>전력구, 통신구, 상하수도, 도수로용</t>
    <phoneticPr fontId="6" type="noConversion"/>
  </si>
  <si>
    <t>개거식(開渠式) 갱도, 터널, 수갱</t>
    <phoneticPr fontId="6" type="noConversion"/>
  </si>
  <si>
    <t>조립식 터널</t>
    <phoneticPr fontId="6" type="noConversion"/>
  </si>
  <si>
    <t>옹벽</t>
    <phoneticPr fontId="6" type="noConversion"/>
  </si>
  <si>
    <t>낙설, 낙석방지용 구조물</t>
    <phoneticPr fontId="6" type="noConversion"/>
  </si>
  <si>
    <t>일반교량</t>
    <phoneticPr fontId="6" type="noConversion"/>
  </si>
  <si>
    <t xml:space="preserve"> - 교각간 거리 40m 이하</t>
    <phoneticPr fontId="6" type="noConversion"/>
  </si>
  <si>
    <t xml:space="preserve"> - 교각간 거리 40m 초과</t>
    <phoneticPr fontId="6" type="noConversion"/>
  </si>
  <si>
    <t>※ 항시 물이 흐르는 강이나 호수를 건너는 교량공사 : 위 요율을 10% 할증</t>
    <phoneticPr fontId="6" type="noConversion"/>
  </si>
  <si>
    <t>※ 만이나 바다를 건너는 교량공사 : 위 요율을 20% 할증</t>
    <phoneticPr fontId="6" type="noConversion"/>
  </si>
  <si>
    <t>아치형교량</t>
    <phoneticPr fontId="6" type="noConversion"/>
  </si>
  <si>
    <t xml:space="preserve"> - 폭(span) 40m 이하</t>
    <phoneticPr fontId="6" type="noConversion"/>
  </si>
  <si>
    <t xml:space="preserve"> - 폭(span) 40m 초과</t>
    <phoneticPr fontId="6" type="noConversion"/>
  </si>
  <si>
    <t>현수교, 사장교, 부교</t>
    <phoneticPr fontId="6" type="noConversion"/>
  </si>
  <si>
    <t>고가도로</t>
    <phoneticPr fontId="6" type="noConversion"/>
  </si>
  <si>
    <t>하수도시설(깊이 5m 이하 굴착시)</t>
    <phoneticPr fontId="6" type="noConversion"/>
  </si>
  <si>
    <t>하수도시설(깊이 5m 초과 굴착시)</t>
    <phoneticPr fontId="6" type="noConversion"/>
  </si>
  <si>
    <t>지하배관(가스, 물, 기름운반용)</t>
    <phoneticPr fontId="6" type="noConversion"/>
  </si>
  <si>
    <t xml:space="preserve"> - 깊이 5m 까지 굴착시</t>
    <phoneticPr fontId="6" type="noConversion"/>
  </si>
  <si>
    <t xml:space="preserve"> - 깊이 5m 초과 굴착시</t>
    <phoneticPr fontId="6" type="noConversion"/>
  </si>
  <si>
    <t>하수, 폐수처리시설(지하배관은 제외)</t>
    <phoneticPr fontId="6" type="noConversion"/>
  </si>
  <si>
    <t>펌프장(기계설비 포함)</t>
    <phoneticPr fontId="6" type="noConversion"/>
  </si>
  <si>
    <t>상수도 정수장, 배수지</t>
    <phoneticPr fontId="6" type="noConversion"/>
  </si>
  <si>
    <t>시가지 도로공사 및 포장공사</t>
    <phoneticPr fontId="6" type="noConversion"/>
  </si>
  <si>
    <t>고속도로, 국도, 지방도등 도로공사 및 포장공사</t>
    <phoneticPr fontId="6" type="noConversion"/>
  </si>
  <si>
    <t>철도공사</t>
    <phoneticPr fontId="6" type="noConversion"/>
  </si>
  <si>
    <t>※ 터널,교량(40m초과),고가도로(40m초과),지하차도는 해당요율 적용</t>
    <phoneticPr fontId="6" type="noConversion"/>
  </si>
  <si>
    <t>&lt; 수리(水理)구조물, 댐, 수리구조물 전체, 사이펀,간척 &gt;</t>
    <phoneticPr fontId="6" type="noConversion"/>
  </si>
  <si>
    <t>&lt; 갱도, 터널, 수갱(竪坑)(지하철,전력구,통신구,지하도,지하상가,터널) &gt;</t>
    <phoneticPr fontId="6" type="noConversion"/>
  </si>
  <si>
    <t>&lt; 특수구조물, 교량 &gt;</t>
    <phoneticPr fontId="6" type="noConversion"/>
  </si>
  <si>
    <t>&lt; 토공, 도로, 활주로, 철도 &gt;</t>
    <phoneticPr fontId="6" type="noConversion"/>
  </si>
  <si>
    <t>&lt; 하수도, 배관, 하수처리시설, 펌프장치, 저수지, 수처리시설, 관개시설 &gt;</t>
    <phoneticPr fontId="6" type="noConversion"/>
  </si>
  <si>
    <t>&lt; 표  &gt;</t>
    <phoneticPr fontId="64" type="noConversion"/>
  </si>
  <si>
    <t>단 위 : %</t>
    <phoneticPr fontId="6" type="noConversion"/>
  </si>
  <si>
    <t>구조 및 시공내역(건설공사물건)</t>
    <phoneticPr fontId="6" type="noConversion"/>
  </si>
  <si>
    <t>기본담보
요율(%)</t>
    <phoneticPr fontId="6" type="noConversion"/>
  </si>
  <si>
    <t>표준자기
부담금</t>
    <phoneticPr fontId="6" type="noConversion"/>
  </si>
  <si>
    <t>표준담보
기간(월)</t>
    <phoneticPr fontId="6" type="noConversion"/>
  </si>
  <si>
    <t>코드
번호</t>
    <phoneticPr fontId="6" type="noConversion"/>
  </si>
  <si>
    <t>&lt; 조달청 2005년 10월 기준 &gt;</t>
    <phoneticPr fontId="6"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</si>
  <si>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6" type="noConversion"/>
  </si>
  <si>
    <t>비  고</t>
    <phoneticPr fontId="6" type="noConversion"/>
  </si>
  <si>
    <t>&lt; 참고사항 &gt;</t>
    <phoneticPr fontId="6" type="noConversion"/>
  </si>
  <si>
    <t xml:space="preserve">** 손해보험협회 및 보험개발원에 문의 결과 각 보험사별 요율 자유화로 별도의 요율을 공표하지 않음, </t>
    <phoneticPr fontId="6" type="noConversion"/>
  </si>
  <si>
    <t>공 사 구 분</t>
    <phoneticPr fontId="6" type="noConversion"/>
  </si>
  <si>
    <t>세 부 공 사</t>
    <phoneticPr fontId="6" type="noConversion"/>
  </si>
  <si>
    <t>도          로</t>
    <phoneticPr fontId="10" type="noConversion"/>
  </si>
  <si>
    <t>교량,터널,활주로</t>
    <phoneticPr fontId="6" type="noConversion"/>
  </si>
  <si>
    <t>플    랜    트</t>
    <phoneticPr fontId="6" type="noConversion"/>
  </si>
  <si>
    <t>발전소,쓰레기소각로</t>
    <phoneticPr fontId="6" type="noConversion"/>
  </si>
  <si>
    <t>지    하    철</t>
    <phoneticPr fontId="6" type="noConversion"/>
  </si>
  <si>
    <t>철          도</t>
    <phoneticPr fontId="6" type="noConversion"/>
  </si>
  <si>
    <t>상  하  수  도</t>
    <phoneticPr fontId="6" type="noConversion"/>
  </si>
  <si>
    <t>폐수,하수처리장,정수장</t>
    <phoneticPr fontId="6" type="noConversion"/>
  </si>
  <si>
    <t>항          만</t>
    <phoneticPr fontId="6" type="noConversion"/>
  </si>
  <si>
    <t>방지막불필요시,간척,준설</t>
    <phoneticPr fontId="6" type="noConversion"/>
  </si>
  <si>
    <t>댐</t>
    <phoneticPr fontId="6" type="noConversion"/>
  </si>
  <si>
    <t>택  지  개  발</t>
    <phoneticPr fontId="6" type="noConversion"/>
  </si>
  <si>
    <t>주          택</t>
    <phoneticPr fontId="6" type="noConversion"/>
  </si>
  <si>
    <t>재개발,재건축</t>
    <phoneticPr fontId="6" type="noConversion"/>
  </si>
  <si>
    <t>신축</t>
    <phoneticPr fontId="6" type="noConversion"/>
  </si>
  <si>
    <t>주1) 이  윤</t>
    <phoneticPr fontId="10" type="noConversion"/>
  </si>
  <si>
    <t>조달청 경비율</t>
    <phoneticPr fontId="10" type="noConversion"/>
  </si>
  <si>
    <t xml:space="preserve">     - 국가 또는 지방자치단체가 출자 또는 출연한 법인이 발주하는</t>
    <phoneticPr fontId="10" type="noConversion"/>
  </si>
  <si>
    <t xml:space="preserve">     - 주택건설촉진법 제 33조 제1항의 규정에 의한 사업계획의 </t>
    <phoneticPr fontId="10" type="noConversion"/>
  </si>
  <si>
    <t>주1) 환경보전비</t>
    <phoneticPr fontId="10" type="noConversion"/>
  </si>
  <si>
    <t>공사종류별</t>
  </si>
  <si>
    <t>공사규모별</t>
  </si>
  <si>
    <t>공사기간별</t>
  </si>
  <si>
    <t>구  분</t>
  </si>
  <si>
    <t>5억원미만</t>
  </si>
  <si>
    <t>6개월이하</t>
  </si>
  <si>
    <t>평균비율</t>
  </si>
  <si>
    <t xml:space="preserve">   단위 : 천원</t>
  </si>
  <si>
    <t>경 비 계 산 표</t>
  </si>
  <si>
    <t xml:space="preserve">  단 위 : 원</t>
  </si>
  <si>
    <t>배 부 대 상</t>
  </si>
  <si>
    <t>배부대상액</t>
  </si>
  <si>
    <t>금  액</t>
  </si>
  <si>
    <t>수 도 광 열 비</t>
  </si>
  <si>
    <t>재료비＋노무비</t>
  </si>
  <si>
    <t>복 리 후 생 비</t>
  </si>
  <si>
    <t>"</t>
  </si>
  <si>
    <t>소  모  품  비</t>
  </si>
  <si>
    <t>여비교통통신비</t>
  </si>
  <si>
    <t>세 금 과 공 과</t>
  </si>
  <si>
    <t>도 서 인 쇄 비</t>
  </si>
  <si>
    <t>노   무   비</t>
  </si>
  <si>
    <t>재료비＋직접노무비</t>
  </si>
  <si>
    <t>계</t>
  </si>
  <si>
    <t>계 정 과 목</t>
    <phoneticPr fontId="10" type="noConversion"/>
  </si>
  <si>
    <t>단위 : %</t>
  </si>
  <si>
    <t>완성공사경비율</t>
    <phoneticPr fontId="10" type="noConversion"/>
  </si>
  <si>
    <t>적 용 비 율</t>
    <phoneticPr fontId="10" type="noConversion"/>
  </si>
  <si>
    <t>계 정 과 목</t>
    <phoneticPr fontId="7" type="noConversion"/>
  </si>
  <si>
    <t>계</t>
    <phoneticPr fontId="7" type="noConversion"/>
  </si>
  <si>
    <t>간접노무비</t>
    <phoneticPr fontId="6" type="noConversion"/>
  </si>
  <si>
    <t>기 타 경 비</t>
    <phoneticPr fontId="6" type="noConversion"/>
  </si>
  <si>
    <t>토 목</t>
    <phoneticPr fontId="6" type="noConversion"/>
  </si>
  <si>
    <t>조 경</t>
    <phoneticPr fontId="6" type="noConversion"/>
  </si>
  <si>
    <t>배부대상액</t>
    <phoneticPr fontId="6" type="noConversion"/>
  </si>
  <si>
    <t>공사규모별
(5억원미만)</t>
    <phoneticPr fontId="6" type="noConversion"/>
  </si>
  <si>
    <t>공사기간별
(6개월이하)</t>
    <phoneticPr fontId="6" type="noConversion"/>
  </si>
  <si>
    <t>적용배부율
(%)</t>
    <phoneticPr fontId="6" type="noConversion"/>
  </si>
  <si>
    <t>※ 비목별 무관련 비용인지 확인후 적용!</t>
    <phoneticPr fontId="10" type="noConversion"/>
  </si>
  <si>
    <t>주) 적용배부율 : {(공사종류별)+(공사규모별)+(공사기간별)}÷3</t>
    <phoneticPr fontId="10" type="noConversion"/>
  </si>
  <si>
    <t>가) 공사 종류별</t>
  </si>
  <si>
    <t>건  축  공  사</t>
  </si>
  <si>
    <t>토  목  공  사</t>
  </si>
  <si>
    <t>산 업 설 비 공 사</t>
  </si>
  <si>
    <t>기타:전문,개보수공사</t>
    <phoneticPr fontId="6" type="noConversion"/>
  </si>
  <si>
    <t>기  타  토  목</t>
    <phoneticPr fontId="6" type="noConversion"/>
  </si>
  <si>
    <t>하천 등</t>
    <phoneticPr fontId="6" type="noConversion"/>
  </si>
  <si>
    <t>주1) 국민건강보험료</t>
    <phoneticPr fontId="6" type="noConversion"/>
  </si>
  <si>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</si>
  <si>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</si>
  <si>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</si>
  <si>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</si>
  <si>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</si>
  <si>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</si>
  <si>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</si>
  <si>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</si>
  <si>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</si>
  <si>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</si>
  <si>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</si>
  <si>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</si>
  <si>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</si>
  <si>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</si>
  <si>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</si>
  <si>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</si>
  <si>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</si>
  <si>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</si>
  <si>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</si>
  <si>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</si>
  <si>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</si>
  <si>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</si>
  <si>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</si>
  <si>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</si>
  <si>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</si>
  <si>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</si>
  <si>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</si>
  <si>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</si>
  <si>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</si>
  <si>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</si>
  <si>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</si>
  <si>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</si>
  <si>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</si>
  <si>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10" type="noConversion"/>
  </si>
  <si>
    <t>건축공사</t>
    <phoneticPr fontId="6" type="noConversion"/>
  </si>
  <si>
    <t>요  율</t>
    <phoneticPr fontId="10" type="noConversion"/>
  </si>
  <si>
    <t>재료비＋직접노무비
＋기계경비</t>
    <phoneticPr fontId="6" type="noConversion"/>
  </si>
  <si>
    <t>재료비＋직접노무비
＋산출경비</t>
    <phoneticPr fontId="6" type="noConversion"/>
  </si>
  <si>
    <t>재료비＋직접노무비
＋산출경비</t>
    <phoneticPr fontId="6" type="noConversion"/>
  </si>
  <si>
    <t>적용요율</t>
    <phoneticPr fontId="6" type="noConversion"/>
  </si>
  <si>
    <t>주2) 적용기준</t>
    <phoneticPr fontId="6" type="noConversion"/>
  </si>
  <si>
    <t xml:space="preserve">     ① 종합건설업자</t>
    <phoneticPr fontId="6" type="noConversion"/>
  </si>
  <si>
    <t xml:space="preserve">        - 산정기준 : (재료비 ＋ 직접노무비 ＋ 산출경비) × 요율</t>
    <phoneticPr fontId="6" type="noConversion"/>
  </si>
  <si>
    <t xml:space="preserve">     ② 전문건설업자</t>
    <phoneticPr fontId="6" type="noConversion"/>
  </si>
  <si>
    <t xml:space="preserve">        - 발주자와 전문건설업자가 계약하는 원도급</t>
    <phoneticPr fontId="6" type="noConversion"/>
  </si>
  <si>
    <t xml:space="preserve">     - 수급인 또는 하수급인이 건설기계 대여업자와 건설기계 대여계약을 체결한 경우</t>
    <phoneticPr fontId="6" type="noConversion"/>
  </si>
  <si>
    <t>비 고</t>
    <phoneticPr fontId="6" type="noConversion"/>
  </si>
  <si>
    <t>주3) 계산기준</t>
    <phoneticPr fontId="6" type="noConversion"/>
  </si>
  <si>
    <t>※ 개별계산하여 경비 지급수수료에 포함 시킨다</t>
    <phoneticPr fontId="6" type="noConversion"/>
  </si>
  <si>
    <t>※ 적용기준을 기준으로 보수적인 관점으로 적용한다</t>
    <phoneticPr fontId="6" type="noConversion"/>
  </si>
  <si>
    <t>물가변동으로 인한 계약금액 조정시 평균 임금</t>
    <phoneticPr fontId="6" type="noConversion"/>
  </si>
  <si>
    <t>전체직종</t>
    <phoneticPr fontId="6" type="noConversion"/>
  </si>
  <si>
    <t>일반공사</t>
    <phoneticPr fontId="6" type="noConversion"/>
  </si>
  <si>
    <t>공표일
(조사기준)</t>
    <phoneticPr fontId="6" type="noConversion"/>
  </si>
  <si>
    <t>전년하반기</t>
    <phoneticPr fontId="6" type="noConversion"/>
  </si>
  <si>
    <t>전년대비</t>
    <phoneticPr fontId="6" type="noConversion"/>
  </si>
  <si>
    <t>2014. 1. 1 (2013년 9월)</t>
  </si>
  <si>
    <t>2013. 9. 1 (2013년 5월)</t>
  </si>
  <si>
    <t>마) 고용 보험료</t>
    <phoneticPr fontId="6" type="noConversion"/>
  </si>
  <si>
    <t>단 위 : %</t>
    <phoneticPr fontId="10" type="noConversion"/>
  </si>
  <si>
    <t xml:space="preserve">등  급 </t>
    <phoneticPr fontId="10" type="noConversion"/>
  </si>
  <si>
    <t>배부대상기준</t>
    <phoneticPr fontId="6" type="noConversion"/>
  </si>
  <si>
    <t>보험요율</t>
    <phoneticPr fontId="10" type="noConversion"/>
  </si>
  <si>
    <t>비  고</t>
    <phoneticPr fontId="10" type="noConversion"/>
  </si>
  <si>
    <t>1 등 급</t>
    <phoneticPr fontId="10" type="noConversion"/>
  </si>
  <si>
    <t>노 무 비</t>
    <phoneticPr fontId="6" type="noConversion"/>
  </si>
  <si>
    <t>2 등 급</t>
    <phoneticPr fontId="10" type="noConversion"/>
  </si>
  <si>
    <t>3 등 급</t>
    <phoneticPr fontId="10" type="noConversion"/>
  </si>
  <si>
    <t>4 등 급</t>
    <phoneticPr fontId="10" type="noConversion"/>
  </si>
  <si>
    <t>적용요율</t>
    <phoneticPr fontId="10" type="noConversion"/>
  </si>
  <si>
    <t>주1) 고용 보험료</t>
    <phoneticPr fontId="6" type="noConversion"/>
  </si>
  <si>
    <t>주3) 적용기준</t>
    <phoneticPr fontId="10" type="noConversion"/>
  </si>
  <si>
    <t xml:space="preserve">     - 일반(등급공사) : 해당등급 요율적용</t>
    <phoneticPr fontId="10" type="noConversion"/>
  </si>
  <si>
    <t xml:space="preserve">     - PQ,실적대상 : 공사금액에 따라 해당등급(토목,건축)요율적용</t>
    <phoneticPr fontId="10" type="noConversion"/>
  </si>
  <si>
    <t xml:space="preserve">     - 수의대상 : 해당업체 시공능력평가액의 등급요율 적용</t>
    <phoneticPr fontId="10" type="noConversion"/>
  </si>
  <si>
    <t xml:space="preserve">     - 기타공사 : 공사금액에 따라 해당등급 적용</t>
    <phoneticPr fontId="10" type="noConversion"/>
  </si>
  <si>
    <t xml:space="preserve">                  2천만원 미만의 건설공사를건설업자가 아닌 자가 시공시 적용 제외</t>
    <phoneticPr fontId="6" type="noConversion"/>
  </si>
  <si>
    <t>이    상</t>
    <phoneticPr fontId="6" type="noConversion"/>
  </si>
  <si>
    <t>주1) 산업안전보건관리비</t>
    <phoneticPr fontId="6" type="noConversion"/>
  </si>
  <si>
    <t>주2) 산업안전보건관리비 = {(재료비(관급포함)＋직접노무비)×비율}＋기초액</t>
    <phoneticPr fontId="6" type="noConversion"/>
  </si>
  <si>
    <t xml:space="preserve">     ② 계산기준</t>
    <phoneticPr fontId="6" type="noConversion"/>
  </si>
  <si>
    <t xml:space="preserve">        - 도급자 관급 미포함 : {(재료비＋직접노무비)×비율}＋기초액</t>
    <phoneticPr fontId="6" type="noConversion"/>
  </si>
  <si>
    <t xml:space="preserve">          a. {(재료비＋직접노무비＋도급자관급)×비율}＋기초액</t>
    <phoneticPr fontId="6" type="noConversion"/>
  </si>
  <si>
    <t xml:space="preserve">          b. {(재료비＋직접노무비)×비율×1.2}＋기초액</t>
    <phoneticPr fontId="6" type="noConversion"/>
  </si>
  <si>
    <t>주5) 특수 및 기타 건설공사는 단독발주에 한하여 위 표의 안전관리비 비율을 적용한다.</t>
    <phoneticPr fontId="7" type="noConversion"/>
  </si>
  <si>
    <t>금  액</t>
    <phoneticPr fontId="10" type="noConversion"/>
  </si>
  <si>
    <t>경비율</t>
    <phoneticPr fontId="10" type="noConversion"/>
  </si>
  <si>
    <t>금  액</t>
    <phoneticPr fontId="10" type="noConversion"/>
  </si>
  <si>
    <t>구성비</t>
    <phoneticPr fontId="10" type="noConversion"/>
  </si>
  <si>
    <t>경비율</t>
    <phoneticPr fontId="10" type="noConversion"/>
  </si>
  <si>
    <t>5억원 미만</t>
    <phoneticPr fontId="10" type="noConversion"/>
  </si>
  <si>
    <t>5억원 ∼ 30억원 미만</t>
    <phoneticPr fontId="10" type="noConversion"/>
  </si>
  <si>
    <t>30억원 이상~50억원 미만</t>
    <phoneticPr fontId="10" type="noConversion"/>
  </si>
  <si>
    <t>50억원 이상~300억원 미만</t>
    <phoneticPr fontId="10" type="noConversion"/>
  </si>
  <si>
    <t xml:space="preserve">주) 경비율은 재료비와 노무비합계액에 대한 경비계정별 발생비율임   </t>
    <phoneticPr fontId="6" type="noConversion"/>
  </si>
  <si>
    <t xml:space="preserve">   (1) 직  접    노 무 비</t>
    <phoneticPr fontId="6" type="noConversion"/>
  </si>
  <si>
    <t xml:space="preserve">   (2) 간  접    노 무 비</t>
    <phoneticPr fontId="6" type="noConversion"/>
  </si>
  <si>
    <t>개별계산</t>
    <phoneticPr fontId="10" type="noConversion"/>
  </si>
  <si>
    <t xml:space="preserve">주) 경비율은 재료비와 노무비합계액에 대한 경비계정별 발생비율임   </t>
    <phoneticPr fontId="6" type="noConversion"/>
  </si>
  <si>
    <t>&lt;'2007적용 완성공사 세분공종별 분류&gt;</t>
    <phoneticPr fontId="10" type="noConversion"/>
  </si>
  <si>
    <t>산업설비 : 정수장,하수종말처리장,폐수종말처리장,쓰레기소각시설,기타환경시설공사,원자력발전소,화력발전소,열병합발전소,수력발전소,</t>
    <phoneticPr fontId="10" type="noConversion"/>
  </si>
  <si>
    <t>37개월이상(1096일)</t>
    <phoneticPr fontId="6" type="noConversion"/>
  </si>
  <si>
    <t>주4) 적용제외 : 문화재 수리공사, 전기, 정보통신, 소방시설</t>
    <phoneticPr fontId="6" type="noConversion"/>
  </si>
  <si>
    <t>토목·조경 공사</t>
    <phoneticPr fontId="10" type="noConversion"/>
  </si>
  <si>
    <t>건축·산업환경설비 공사</t>
    <phoneticPr fontId="10" type="noConversion"/>
  </si>
  <si>
    <t>오탁,준설토,방지막설치
필요시,간척,준설</t>
    <phoneticPr fontId="6" type="noConversion"/>
  </si>
  <si>
    <t xml:space="preserve">     ② 건설기술진흥법 시행규칙 별표 8 참조</t>
    <phoneticPr fontId="6" type="noConversion"/>
  </si>
  <si>
    <t>주1) 건설근로자 퇴직공제부금비</t>
    <phoneticPr fontId="10" type="noConversion"/>
  </si>
  <si>
    <t>수 도 광 열 비</t>
    <phoneticPr fontId="6" type="noConversion"/>
  </si>
  <si>
    <t>복 리 후 생 비</t>
    <phoneticPr fontId="6" type="noConversion"/>
  </si>
  <si>
    <t>소  모  품  비</t>
    <phoneticPr fontId="6" type="noConversion"/>
  </si>
  <si>
    <t>여비교통통신비</t>
    <phoneticPr fontId="6" type="noConversion"/>
  </si>
  <si>
    <t>세 금 과 공 과</t>
    <phoneticPr fontId="6" type="noConversion"/>
  </si>
  <si>
    <t>도 서 인 쇄 비</t>
    <phoneticPr fontId="6" type="noConversion"/>
  </si>
  <si>
    <t>( 소   계 )</t>
    <phoneticPr fontId="6" type="noConversion"/>
  </si>
  <si>
    <t>산 재 보 험 료</t>
    <phoneticPr fontId="6" type="noConversion"/>
  </si>
  <si>
    <t>국민건강보험료</t>
  </si>
  <si>
    <t>국민연금보험료</t>
  </si>
  <si>
    <t>노인장기요양보험료</t>
  </si>
  <si>
    <t>산 재 보 험 료</t>
    <phoneticPr fontId="6" type="noConversion"/>
  </si>
  <si>
    <t>산업안전보건관리비</t>
    <phoneticPr fontId="6" type="noConversion"/>
  </si>
  <si>
    <t>환 경 보 전 비</t>
    <phoneticPr fontId="6" type="noConversion"/>
  </si>
  <si>
    <t>건설근로자퇴직공제부금비</t>
    <phoneticPr fontId="10" type="noConversion"/>
  </si>
  <si>
    <t>기타경비율에 대한 계정과목별 배부</t>
    <phoneticPr fontId="10" type="noConversion"/>
  </si>
  <si>
    <t>수 도 광 열 비</t>
    <phoneticPr fontId="6" type="noConversion"/>
  </si>
  <si>
    <t>소  모  품  비</t>
    <phoneticPr fontId="6" type="noConversion"/>
  </si>
  <si>
    <t>보험요율</t>
    <phoneticPr fontId="6" type="noConversion"/>
  </si>
  <si>
    <t>환경보전비
요  율</t>
    <phoneticPr fontId="10" type="noConversion"/>
  </si>
  <si>
    <t>주4) 계산기준</t>
    <phoneticPr fontId="6" type="noConversion"/>
  </si>
  <si>
    <t>주3) 기타경비항목 : 수도광열비, 복리후생비, 소모품비 및 사무용품비, 여비·교통·통신비, 세금과공과, 도서인쇄비</t>
    <phoneticPr fontId="7" type="noConversion"/>
  </si>
  <si>
    <t>주2) 배부율</t>
    <phoneticPr fontId="10" type="noConversion"/>
  </si>
  <si>
    <t>지급수수료 개별계산표</t>
    <phoneticPr fontId="6" type="noConversion"/>
  </si>
  <si>
    <t>구    분</t>
    <phoneticPr fontId="10" type="noConversion"/>
  </si>
  <si>
    <t>배부율</t>
    <phoneticPr fontId="6" type="noConversion"/>
  </si>
  <si>
    <t>금    액</t>
    <phoneticPr fontId="6" type="noConversion"/>
  </si>
  <si>
    <t>재료비＋직접노무비
＋산출경비</t>
    <phoneticPr fontId="6" type="noConversion"/>
  </si>
  <si>
    <t>계</t>
    <phoneticPr fontId="6" type="noConversion"/>
  </si>
  <si>
    <t>주1) 배부대상액 : 공사원가 계산서(총괄) 참조</t>
    <phoneticPr fontId="10" type="noConversion"/>
  </si>
  <si>
    <t>공사이행보증수수료</t>
    <phoneticPr fontId="6" type="noConversion"/>
  </si>
  <si>
    <t>건설기계대여대금
지급보증서 발급수수료</t>
    <phoneticPr fontId="6" type="noConversion"/>
  </si>
  <si>
    <t>건설하도급대금
지급보증서 발급수수료</t>
    <phoneticPr fontId="6" type="noConversion"/>
  </si>
  <si>
    <t>건설기계대여대금 지급보증서 발급수수료 요율</t>
    <phoneticPr fontId="10" type="noConversion"/>
  </si>
  <si>
    <t>공  사  규  모</t>
    <phoneticPr fontId="10" type="noConversion"/>
  </si>
  <si>
    <t>공 사 규 모
(직접공사비)</t>
    <phoneticPr fontId="10" type="noConversion"/>
  </si>
  <si>
    <t>500억원 이상</t>
    <phoneticPr fontId="6" type="noConversion"/>
  </si>
  <si>
    <t>250억원 이상
~
500억원 미만</t>
    <phoneticPr fontId="6" type="noConversion"/>
  </si>
  <si>
    <t>공사이행 보증수수료 요율</t>
    <phoneticPr fontId="10" type="noConversion"/>
  </si>
  <si>
    <t>배부대상 계산기준</t>
    <phoneticPr fontId="6" type="noConversion"/>
  </si>
  <si>
    <t>건설하도급대금 지급보증서 발급수수료 요율</t>
    <phoneticPr fontId="10" type="noConversion"/>
  </si>
  <si>
    <t>공 사 규 모
(추정가격)</t>
    <phoneticPr fontId="10" type="noConversion"/>
  </si>
  <si>
    <t>50억 미만</t>
    <phoneticPr fontId="6" type="noConversion"/>
  </si>
  <si>
    <t>100억 ~ 300억원 미만</t>
    <phoneticPr fontId="6" type="noConversion"/>
  </si>
  <si>
    <t>50억 ~ 100억원 미만</t>
    <phoneticPr fontId="6" type="noConversion"/>
  </si>
  <si>
    <t>건축</t>
    <phoneticPr fontId="6" type="noConversion"/>
  </si>
  <si>
    <t>토목 및 산업설비</t>
    <phoneticPr fontId="6"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</si>
  <si>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</si>
  <si>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</si>
  <si>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6"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</si>
  <si>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</si>
  <si>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</si>
  <si>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6" type="noConversion"/>
  </si>
  <si>
    <t>계약예규</t>
    <phoneticPr fontId="6" type="noConversion"/>
  </si>
  <si>
    <t>직접공사비</t>
    <phoneticPr fontId="6" type="noConversion"/>
  </si>
  <si>
    <t xml:space="preserve">     ② 대형공사(국가계약법시행령 제6장)</t>
    <phoneticPr fontId="6" type="noConversion"/>
  </si>
  <si>
    <t xml:space="preserve">     - 대형공사라 함은 총공사비 추정가격이 300억원 이상인 신규복합공종공사를 말한다.</t>
    <phoneticPr fontId="6" type="noConversion"/>
  </si>
  <si>
    <t xml:space="preserve">     - 기술제안입찰은 각 중앙관서의 장 또는 계약담당공무원은 상징성,기념성,예술성등이</t>
    <phoneticPr fontId="6" type="noConversion"/>
  </si>
  <si>
    <t xml:space="preserve">       필요하다고 인정되거나 난이도가 높은 기술이 필요한 시설물 공사에 대하여는 실시</t>
    <phoneticPr fontId="6" type="noConversion"/>
  </si>
  <si>
    <t xml:space="preserve">       설계 기술제안입찰 또는 기본설계 기술제안입찰에 의한 계약을 체결할 수 있다.</t>
    <phoneticPr fontId="6" type="noConversion"/>
  </si>
  <si>
    <t xml:space="preserve">     ① 수급인은 도급받은 건설공사에 대한 준공금 또는 기성금을 받으면 다음 각호의</t>
    <phoneticPr fontId="6" type="noConversion"/>
  </si>
  <si>
    <t xml:space="preserve">     - 준공금을 받은경우 : 하도급대금</t>
    <phoneticPr fontId="6" type="noConversion"/>
  </si>
  <si>
    <t xml:space="preserve">     - 기성금을 받은경우 : 하수급인이 시공한 부분에 해당하는 금액</t>
    <phoneticPr fontId="6" type="noConversion"/>
  </si>
  <si>
    <t xml:space="preserve">     ② 수급인은 하도급계약을 할 때 하수급인에게 국토교통부령으로 정하는 바에 따라 </t>
    <phoneticPr fontId="6" type="noConversion"/>
  </si>
  <si>
    <t xml:space="preserve">     ① 건설산업기본법 제22조제7항 및 동법시행령 제26조2 규정 참조</t>
    <phoneticPr fontId="6" type="noConversion"/>
  </si>
  <si>
    <t xml:space="preserve">  ① 종합공사</t>
    <phoneticPr fontId="10" type="noConversion"/>
  </si>
  <si>
    <t>주2) 적용기준 : 직접공사비로 환경보전비 항목이 미계산된 모든공사</t>
    <phoneticPr fontId="6" type="noConversion"/>
  </si>
  <si>
    <t>     - 건설기계 사용에 따른 소음,진동 방지시설</t>
    <phoneticPr fontId="6" type="noConversion"/>
  </si>
  <si>
    <t xml:space="preserve">     - 공사시공중 발생되는 오수,탁수 처리시설</t>
    <phoneticPr fontId="6" type="noConversion"/>
  </si>
  <si>
    <t xml:space="preserve">     - 흙운반(토공사) 차량의 세륜시설 및 먼지방지시설</t>
    <phoneticPr fontId="6" type="noConversion"/>
  </si>
  <si>
    <t xml:space="preserve">     - 공사장내의 토사유출 방지시설</t>
    <phoneticPr fontId="6" type="noConversion"/>
  </si>
  <si>
    <t xml:space="preserve">     - 시공중 발생되는 먼지,매연 방지시설</t>
    <phoneticPr fontId="6" type="noConversion"/>
  </si>
  <si>
    <t xml:space="preserve">     - 발파작업시 폭음,진동,암석비산 방지시설</t>
    <phoneticPr fontId="6" type="noConversion"/>
  </si>
  <si>
    <t xml:space="preserve">     - 공사현장 주변의 정기적인 청소 및 정리정돈 비용등</t>
    <phoneticPr fontId="6" type="noConversion"/>
  </si>
  <si>
    <t>주3) 계산기준</t>
    <phoneticPr fontId="6" type="noConversion"/>
  </si>
  <si>
    <t xml:space="preserve">     - 표준품셈등 원가계산에 따라 산출한 비용과 이금액을 포함한 직접공사비</t>
    <phoneticPr fontId="6" type="noConversion"/>
  </si>
  <si>
    <t xml:space="preserve">       전체에 요율을 곱하여 산정한 금액을 적용한다.</t>
    <phoneticPr fontId="6" type="noConversion"/>
  </si>
  <si>
    <t xml:space="preserve">     - 노인장기요양보험 제9조제1항 및 동법시행령 제4조 참조</t>
    <phoneticPr fontId="6" type="noConversion"/>
  </si>
  <si>
    <t>주1) 건설기계대여대금 지급보증서 발급금액</t>
    <phoneticPr fontId="6" type="noConversion"/>
  </si>
  <si>
    <t xml:space="preserve">     - 건설산업기본법 제68조의3제3항 및 동법시행령 제64조의3제1항 참조</t>
    <phoneticPr fontId="6" type="noConversion"/>
  </si>
  <si>
    <t>주1) 건설하도급대금 지급보증서 발급금액</t>
    <phoneticPr fontId="6" type="noConversion"/>
  </si>
  <si>
    <t xml:space="preserve">     - 건설산업기본법 제34조의3항 및 동법시행령 제34조의3항 참조</t>
    <phoneticPr fontId="6" type="noConversion"/>
  </si>
  <si>
    <t>주1) 공사이행 보증수수료 발급금액</t>
    <phoneticPr fontId="6" type="noConversion"/>
  </si>
  <si>
    <t xml:space="preserve">     - 국가계약법시행령 52조 동법시행령 제42조의4항, 제6항, 제8장 참조</t>
    <phoneticPr fontId="6" type="noConversion"/>
  </si>
  <si>
    <t xml:space="preserve">주2) 건설산업기본법시행령 ［별표 1 ］"건설업의 업종과 업종별 업무내용"에 의한 </t>
    <phoneticPr fontId="6" type="noConversion"/>
  </si>
  <si>
    <t xml:space="preserve">     공사종류 구분내용에 따라 적용</t>
    <phoneticPr fontId="6" type="noConversion"/>
  </si>
  <si>
    <t>간접노무비 적용비율 분석표</t>
  </si>
  <si>
    <t>간접노무비 비율</t>
    <phoneticPr fontId="6" type="noConversion"/>
  </si>
  <si>
    <t>비       고</t>
    <phoneticPr fontId="10" type="noConversion"/>
  </si>
  <si>
    <t>경비 계정과목별 배부율 적용표</t>
    <phoneticPr fontId="6" type="noConversion"/>
  </si>
  <si>
    <t>조달청 계정과목별 기타경비율</t>
    <phoneticPr fontId="6" type="noConversion"/>
  </si>
  <si>
    <t>조달청 공사원가계산 간접노무비 및 기타경비율 적용기준</t>
    <phoneticPr fontId="7" type="noConversion"/>
  </si>
  <si>
    <t>단 위 : %</t>
    <phoneticPr fontId="7" type="noConversion"/>
  </si>
  <si>
    <t>완성공사 경비 계정과목별 배부율 산출표</t>
    <phoneticPr fontId="6" type="noConversion"/>
  </si>
  <si>
    <t>완성공사 원가구성분석(경비율)</t>
  </si>
  <si>
    <t>보 험 료 요 율</t>
    <phoneticPr fontId="10" type="noConversion"/>
  </si>
  <si>
    <t>가) 국민건강 보험료</t>
    <phoneticPr fontId="6" type="noConversion"/>
  </si>
  <si>
    <t>단 위 : %</t>
    <phoneticPr fontId="10" type="noConversion"/>
  </si>
  <si>
    <t>산업안전보건관리비 요율</t>
    <phoneticPr fontId="7" type="noConversion"/>
  </si>
  <si>
    <t>환경보전비 요율</t>
    <phoneticPr fontId="10" type="noConversion"/>
  </si>
  <si>
    <t>건설근로자 퇴직공제부금비 요율</t>
    <phoneticPr fontId="10" type="noConversion"/>
  </si>
  <si>
    <t>일반관리비 비율 명세표</t>
    <phoneticPr fontId="6" type="noConversion"/>
  </si>
  <si>
    <t>이윤 비율 명세표</t>
    <phoneticPr fontId="6" type="noConversion"/>
  </si>
  <si>
    <t>통 신 업</t>
  </si>
  <si>
    <t>합계를 일치시키기 위해 @+0.0001%</t>
    <phoneticPr fontId="6" type="noConversion"/>
  </si>
  <si>
    <t xml:space="preserve">     ② 국토교통부 고시 제2015-610호(2015.8.20) 참조</t>
    <phoneticPr fontId="6" type="noConversion"/>
  </si>
  <si>
    <t>무관련</t>
    <phoneticPr fontId="6" type="noConversion"/>
  </si>
  <si>
    <t>2017. 1. 1 (2016년 9월)</t>
  </si>
  <si>
    <t>2016. 9. 1 (2016년 5월)</t>
  </si>
  <si>
    <t>2016. 1. 1 (2015년 9월)</t>
  </si>
  <si>
    <t>2015. 9. 1 (2015년 5월)</t>
  </si>
  <si>
    <t>2015. 1. 1 (2014년 9월)</t>
  </si>
  <si>
    <t>2014. 9. 1 (2014년 5월)</t>
    <phoneticPr fontId="6" type="noConversion"/>
  </si>
  <si>
    <t>석탄광업 및 채석업</t>
    <phoneticPr fontId="6" type="noConversion"/>
  </si>
  <si>
    <t>석회석ㆍ금속ㆍ비금속광업 및 기타광업</t>
    <phoneticPr fontId="6" type="noConversion"/>
  </si>
  <si>
    <t>9) 기타의 사업</t>
    <phoneticPr fontId="6" type="noConversion"/>
  </si>
  <si>
    <t>무관련</t>
  </si>
  <si>
    <t>무관련</t>
    <phoneticPr fontId="6" type="noConversion"/>
  </si>
  <si>
    <t>2017. 9. 1 (2017년 5월)</t>
    <phoneticPr fontId="6" type="noConversion"/>
  </si>
  <si>
    <t>주1) 국민연금보험료</t>
    <phoneticPr fontId="6" type="noConversion"/>
  </si>
  <si>
    <t>주1) 노인장기요양보험료</t>
    <phoneticPr fontId="6" type="noConversion"/>
  </si>
  <si>
    <t>주1) 산업재해보상보험료</t>
    <phoneticPr fontId="6" type="noConversion"/>
  </si>
  <si>
    <t>목재 및 종이제품 제조업</t>
  </si>
  <si>
    <t>육상 및 수상운수업</t>
    <phoneticPr fontId="6" type="noConversion"/>
  </si>
  <si>
    <t>식료품 제조업</t>
  </si>
  <si>
    <t>섬유 및 섬유제품 제조업</t>
  </si>
  <si>
    <t>화학 및 고무제품 제조업</t>
  </si>
  <si>
    <t xml:space="preserve">금속제련업 </t>
  </si>
  <si>
    <t>수제품 및 기타제품 제조업</t>
  </si>
  <si>
    <t xml:space="preserve">선박건조 및 수리업 </t>
  </si>
  <si>
    <t>국가 및 지방자치단체의 사업</t>
  </si>
  <si>
    <t>고용노동부고시 &lt; 건설업산업안전보건관리비계상 및 사용기준</t>
    <phoneticPr fontId="6" type="noConversion"/>
  </si>
  <si>
    <t>2019. 1. 1 (2018년 9월)</t>
    <phoneticPr fontId="6" type="noConversion"/>
  </si>
  <si>
    <t>2018. 9. 1 (2018년 5월)</t>
    <phoneticPr fontId="6" type="noConversion"/>
  </si>
  <si>
    <t>2018. 1. 1 (2017년 9월)</t>
    <phoneticPr fontId="6"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</si>
  <si>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</si>
  <si>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</si>
  <si>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</si>
  <si>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</si>
  <si>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</si>
  <si>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</si>
  <si>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</si>
  <si>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</si>
  <si>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</si>
  <si>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</si>
  <si>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</si>
  <si>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</si>
  <si>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</si>
  <si>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</si>
  <si>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</si>
  <si>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</si>
  <si>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</si>
  <si>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</si>
  <si>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</si>
  <si>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</si>
  <si>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</si>
  <si>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</si>
  <si>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</si>
  <si>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</si>
  <si>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</si>
  <si>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</si>
  <si>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</si>
  <si>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</si>
  <si>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</si>
  <si>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</si>
  <si>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</si>
  <si>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</si>
  <si>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</si>
  <si>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</si>
  <si>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</si>
  <si>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</si>
  <si>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</si>
  <si>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</si>
  <si>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</si>
  <si>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</si>
  <si>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</si>
  <si>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</si>
  <si>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</si>
  <si>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</si>
  <si>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</si>
  <si>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</si>
  <si>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</si>
  <si>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</si>
  <si>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</si>
  <si>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</si>
  <si>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</si>
  <si>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</si>
  <si>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</si>
  <si>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</si>
  <si>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</si>
  <si>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</si>
  <si>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</si>
  <si>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</si>
  <si>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</si>
  <si>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</si>
  <si>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</si>
  <si>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</si>
  <si>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</si>
  <si>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</si>
  <si>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</si>
  <si>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</si>
  <si>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</si>
  <si>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</si>
  <si>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</si>
  <si>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</si>
  <si>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</si>
  <si>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</si>
  <si>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</si>
  <si>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</si>
  <si>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</si>
  <si>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</si>
  <si>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</si>
  <si>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</si>
  <si>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</si>
  <si>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</si>
  <si>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</si>
  <si>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</si>
  <si>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</si>
  <si>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</si>
  <si>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</si>
  <si>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</si>
  <si>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</si>
  <si>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</si>
  <si>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</si>
  <si>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</si>
  <si>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</si>
  <si>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</si>
  <si>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</si>
  <si>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</si>
  <si>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</si>
  <si>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</si>
  <si>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</si>
  <si>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</si>
  <si>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</si>
  <si>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</si>
  <si>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</si>
  <si>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</si>
  <si>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</si>
  <si>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</si>
  <si>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</si>
  <si>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</si>
  <si>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</si>
  <si>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</si>
  <si>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</si>
  <si>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</si>
  <si>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</si>
  <si>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</si>
  <si>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</si>
  <si>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</si>
  <si>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</si>
  <si>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</si>
  <si>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</si>
  <si>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</si>
  <si>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</si>
  <si>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</si>
  <si>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</si>
  <si>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</si>
  <si>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</si>
  <si>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</si>
  <si>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</si>
  <si>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</si>
  <si>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</si>
  <si>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</si>
  <si>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</si>
  <si>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</si>
  <si>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</si>
  <si>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</si>
  <si>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</si>
  <si>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6" type="noConversion"/>
  </si>
  <si>
    <t>산업·환경설비공사</t>
    <phoneticPr fontId="6" type="noConversion"/>
  </si>
  <si>
    <t>조경공사</t>
    <phoneticPr fontId="6" type="noConversion"/>
  </si>
  <si>
    <t>석공사, 시설물유지관리공사,
철근콘크리트공사, 가스시설공사(1종)</t>
    <phoneticPr fontId="6" type="noConversion"/>
  </si>
  <si>
    <t>조경시설물설치공사, 조경식재공사,
도장공사, 철도궤도공사, 철강재설치공사</t>
    <phoneticPr fontId="6" type="noConversion"/>
  </si>
  <si>
    <t>턴키(대안)공사</t>
    <phoneticPr fontId="6" type="noConversion"/>
  </si>
  <si>
    <t>3</t>
    <phoneticPr fontId="6" type="noConversion"/>
  </si>
  <si>
    <t>3-1</t>
    <phoneticPr fontId="6" type="noConversion"/>
  </si>
  <si>
    <t>3-1-1</t>
    <phoneticPr fontId="6" type="noConversion"/>
  </si>
  <si>
    <t>3-1-2</t>
    <phoneticPr fontId="6" type="noConversion"/>
  </si>
  <si>
    <t>3-1-2-1</t>
    <phoneticPr fontId="6" type="noConversion"/>
  </si>
  <si>
    <t>3-1-5</t>
    <phoneticPr fontId="6" type="noConversion"/>
  </si>
  <si>
    <t>4</t>
    <phoneticPr fontId="6" type="noConversion"/>
  </si>
  <si>
    <t>5</t>
    <phoneticPr fontId="6" type="noConversion"/>
  </si>
  <si>
    <t>3-2</t>
    <phoneticPr fontId="6" type="noConversion"/>
  </si>
  <si>
    <t>3-2-1</t>
    <phoneticPr fontId="6" type="noConversion"/>
  </si>
  <si>
    <t>3-2-2</t>
    <phoneticPr fontId="6" type="noConversion"/>
  </si>
  <si>
    <t>3-2-3</t>
    <phoneticPr fontId="6" type="noConversion"/>
  </si>
  <si>
    <t>2019. 9. 1 (2019년 5월)</t>
    <phoneticPr fontId="6" type="noConversion"/>
  </si>
  <si>
    <t>5. 특수 및 기타건설 공사</t>
    <phoneticPr fontId="6" type="noConversion"/>
  </si>
  <si>
    <t xml:space="preserve">        제2장 제3절 공사원가계산 제21조 참조</t>
    <phoneticPr fontId="10" type="noConversion"/>
  </si>
  <si>
    <t xml:space="preserve">        제2장 제3절 공사원가계산 제20조 참조</t>
    <phoneticPr fontId="10" type="noConversion"/>
  </si>
  <si>
    <t xml:space="preserve">        제2장 제3절 공사원가계산 제19조 3항 24호 참조</t>
    <phoneticPr fontId="10" type="noConversion"/>
  </si>
  <si>
    <t>1. 비산먼지 방지시설: 세륜시설(세륜장의 포장 및 침전물 보관시설을 포함한다), 살수시설, 살수차량, 방진덮개(도로 등의 절토 및 성토 경사면 사용분을 포함한다), 방진벽, 방진망, 방진막, 진공청소기, 간이칸막이, 이송설비 분진억제시설, 집진시설(이동식, 분무식을 포함한다), 기계식 청소장비 등 「대기환경보전법」의 규정을 준수하기 위한 시설</t>
    <phoneticPr fontId="6" type="noConversion"/>
  </si>
  <si>
    <t>2. 소음ㆍ진동 방지시설: 방음벽(이동 및 설치 비용을 포함한다), 방음막, 소음기, 방음덮개, 방음터널, 방음림, 방음언덕, 흡음장치 및 시설, 탄성지지시설, 제진시설, 방진구시설, 방진고무, 배관진동절연장치 등 「소음ㆍ진동관리법」의 규정을 준수하기 위한 시설</t>
    <phoneticPr fontId="6" type="noConversion"/>
  </si>
  <si>
    <t>3. 폐기물 처리시설: 소각시설, 쓰레기슈트, 폐자재 수거박스, 폐기물 보관시설(덮개 및 배수로를 포함한다), 건설폐기물 처리시설(파쇄ㆍ분쇄시설 및 탈수건조시설을 포함한다) 등 「건설폐기물의 재활용촉진에 관한 법률」 및 「폐기물관리법」의 규정을 준수하기 위한 시설</t>
    <phoneticPr fontId="6" type="noConversion"/>
  </si>
  <si>
    <t>4. 수질오염 방지시설: 오폐수처리시설[수질 자동측정시스템(TMS)를 포함한다], 가배수로, 임시용 측구, 절성토면 비닐덮개, 침사 및 응집시설, 오탁방지막, 오일펜스, 유화제, 흡착포, 단독정화조, 이동식 간이화장실(정화조를 포함한다) 등 「수질 및 수생태계 보전에 관한 법률」, 「지하수법」, 「하수도법」 및 「화학물질관리법」의 규정을 준수하기 위한 시설</t>
    <phoneticPr fontId="6" type="noConversion"/>
  </si>
  <si>
    <t xml:space="preserve">        제2장 제3절 공사원가계산 제19조 3항 21호 참조</t>
    <phoneticPr fontId="10" type="noConversion"/>
  </si>
  <si>
    <t>800 억 원</t>
    <phoneticPr fontId="6" type="noConversion"/>
  </si>
  <si>
    <t>50 억 원</t>
    <phoneticPr fontId="6" type="noConversion"/>
  </si>
  <si>
    <t>5억원 ~ 50억원미만</t>
    <phoneticPr fontId="6" type="noConversion"/>
  </si>
  <si>
    <t>5 억 원</t>
    <phoneticPr fontId="6" type="noConversion"/>
  </si>
  <si>
    <t>미    만</t>
    <phoneticPr fontId="6" type="noConversion"/>
  </si>
  <si>
    <t xml:space="preserve">     ① 총공사금액(부가가치세포함,관급재료 시가환산액 포함) 4천만원이상 일때 적용, 다만, 다음 각 호의 어느</t>
    <phoneticPr fontId="6" type="noConversion"/>
  </si>
  <si>
    <t xml:space="preserve">        하나에 해당되는 공사 중  단가계약에 의하여 행하는 공사에 대하여는 총계약금액을 기준으로  적용한다.</t>
    <phoneticPr fontId="6" type="noConversion"/>
  </si>
  <si>
    <t xml:space="preserve">        1. 「전기공사업법」 제2조에 따른 전기공사로서 고압 또는 특별고압 작업으로 이루어지는 공사</t>
    <phoneticPr fontId="6" type="noConversion"/>
  </si>
  <si>
    <t xml:space="preserve">        2. 「정보통신공사업법」제2조에 따른 정보통신공사로서 지하맨홀, 관로 또는 통신주에서 작업이 이루어</t>
    <phoneticPr fontId="6" type="noConversion"/>
  </si>
  <si>
    <t xml:space="preserve">            지는 정보통신 설비공사</t>
    <phoneticPr fontId="6" type="noConversion"/>
  </si>
  <si>
    <t>주4) 위 표에서 특수 및 기타건설공사로 분류된 준설공사, 조경공사, 택지조성공사 (경지정리공사포함), 포장공사,</t>
    <phoneticPr fontId="7" type="noConversion"/>
  </si>
  <si>
    <t xml:space="preserve">     전기공사, 전기통신공사는 산업재해보상보험법 제63조 및 동법시행령 제60조의 규정에 의하여 고시된 사업</t>
    <phoneticPr fontId="6" type="noConversion"/>
  </si>
  <si>
    <t xml:space="preserve">     종류별 예시표에 의한 일반건설공사(갑)에서 제외시키고 이 고시에서 정한 특수 및 기타 건설공사에 해당</t>
    <phoneticPr fontId="7" type="noConversion"/>
  </si>
  <si>
    <t xml:space="preserve">     에 따른 비율로 안전관리비를 계상하여야 한다.</t>
    <phoneticPr fontId="6" type="noConversion"/>
  </si>
  <si>
    <t xml:space="preserve">          공사종류별 구분내용에 따라 적용</t>
    <phoneticPr fontId="6" type="noConversion"/>
  </si>
  <si>
    <t xml:space="preserve">        - 고용노동부고시 「건설산업안전보건관리비계상및사용기준」［별표5］"건설공사의 종류 예시표"에 의한</t>
    <phoneticPr fontId="6" type="noConversion"/>
  </si>
  <si>
    <t>공  사  구  분</t>
    <phoneticPr fontId="6" type="noConversion"/>
  </si>
  <si>
    <t>산업안전보건관리비</t>
    <phoneticPr fontId="10" type="noConversion"/>
  </si>
  <si>
    <t xml:space="preserve">     - 적용제외 : 총공사금액｛(도급금액＋관급금액)에서 부가세제외｝</t>
    <phoneticPr fontId="6" type="noConversion"/>
  </si>
  <si>
    <t>시설관리 및 사업지원 서비스업</t>
    <phoneticPr fontId="6" type="noConversion"/>
  </si>
  <si>
    <t>부동산 및 임대업</t>
    <phoneticPr fontId="6" type="noConversion"/>
  </si>
  <si>
    <t>0) 금융 및 보험업</t>
    <phoneticPr fontId="6" type="noConversion"/>
  </si>
  <si>
    <t>1차 적용요율</t>
    <phoneticPr fontId="6" type="noConversion"/>
  </si>
  <si>
    <t>출퇴근 재해 보험요율</t>
    <phoneticPr fontId="6" type="noConversion"/>
  </si>
  <si>
    <t>적 용 요 율</t>
    <phoneticPr fontId="6" type="noConversion"/>
  </si>
  <si>
    <t>(1) 직  접    노 무 비</t>
    <phoneticPr fontId="6" type="noConversion"/>
  </si>
  <si>
    <t>(2) 간  접    노 무 비</t>
    <phoneticPr fontId="6" type="noConversion"/>
  </si>
  <si>
    <t>(재 료 비  +  노 무 비)</t>
    <phoneticPr fontId="6" type="noConversion"/>
  </si>
  <si>
    <t>산업설비</t>
    <phoneticPr fontId="6" type="noConversion"/>
  </si>
  <si>
    <t>주2) 기타경비 계정별비율 조달청 기타경비율은 계정과목별로 구분되어 있지 않으므로 완성</t>
    <phoneticPr fontId="7" type="noConversion"/>
  </si>
  <si>
    <t xml:space="preserve">     공사 기준의 경비계정별 비율을 기준으로 배분하였음</t>
    <phoneticPr fontId="6" type="noConversion"/>
  </si>
  <si>
    <t xml:space="preserve">       간에 합의한 경우 등 국토교통부령으로 정하는 경우에는 건설기계 대여대금 지급조증서를 주지 아니할 수</t>
    <phoneticPr fontId="6" type="noConversion"/>
  </si>
  <si>
    <t xml:space="preserve">       있음</t>
    <phoneticPr fontId="6" type="noConversion"/>
  </si>
  <si>
    <t xml:space="preserve">        - 발주자와 종합건설업자가 계약하는 원도급(종합건설업자가 종합건설업자에게 하도급하는 경우 포함)</t>
    <phoneticPr fontId="6" type="noConversion"/>
  </si>
  <si>
    <t xml:space="preserve">        적정한 하도급대금의 지급을 보증하는 보증서를 주어야 한다. 다만, 국토교통부령</t>
    <phoneticPr fontId="6" type="noConversion"/>
  </si>
  <si>
    <t xml:space="preserve">        으로 정하는 경우에는 하도급대금 지금보증서를 주지 아니할수 있음</t>
    <phoneticPr fontId="6" type="noConversion"/>
  </si>
  <si>
    <t xml:space="preserve">     - 최저가격은 각 중앙관서의 장 또는 계약당당공무원은 제1항에 불구하고 추정 가격이</t>
    <phoneticPr fontId="6" type="noConversion"/>
  </si>
  <si>
    <t xml:space="preserve">       자부터 입찰금액의 적정성을 심사하여 낙찰자를 결정한다</t>
    <phoneticPr fontId="6" type="noConversion"/>
  </si>
  <si>
    <t>기  계  경  비</t>
    <phoneticPr fontId="10" type="noConversion"/>
  </si>
  <si>
    <t>경        비</t>
    <phoneticPr fontId="6" type="noConversion"/>
  </si>
  <si>
    <t>구성비
( % )</t>
    <phoneticPr fontId="6" type="noConversion"/>
  </si>
  <si>
    <t>3-1-6</t>
    <phoneticPr fontId="6" type="noConversion"/>
  </si>
  <si>
    <t>Ⅳ. 공사원가계산서(총괄)</t>
    <phoneticPr fontId="7" type="noConversion"/>
  </si>
  <si>
    <t>단위</t>
    <phoneticPr fontId="6" type="noConversion"/>
  </si>
  <si>
    <t>단위 : 원</t>
    <phoneticPr fontId="6" type="noConversion"/>
  </si>
  <si>
    <t>단 가</t>
  </si>
  <si>
    <t>NO.</t>
    <phoneticPr fontId="6" type="noConversion"/>
  </si>
  <si>
    <t>천원</t>
  </si>
  <si>
    <t>수 량</t>
  </si>
  <si>
    <t>단 위</t>
  </si>
  <si>
    <t>금 액</t>
  </si>
  <si>
    <t>비 고</t>
  </si>
  <si>
    <t>경비</t>
  </si>
  <si>
    <t>소 계</t>
  </si>
  <si>
    <t xml:space="preserve">L </t>
  </si>
  <si>
    <t xml:space="preserve">% </t>
  </si>
  <si>
    <t>인</t>
  </si>
  <si>
    <t/>
  </si>
  <si>
    <t>총 계</t>
  </si>
  <si>
    <t>&lt; 표 1-1-2-3-1 &gt;</t>
    <phoneticPr fontId="83" type="noConversion"/>
  </si>
  <si>
    <t>중기 산출서</t>
    <phoneticPr fontId="83" type="noConversion"/>
  </si>
  <si>
    <t>중 기 명</t>
    <phoneticPr fontId="84" type="noConversion"/>
  </si>
  <si>
    <t>명   칭</t>
    <phoneticPr fontId="83" type="noConversion"/>
  </si>
  <si>
    <t>규   격</t>
    <phoneticPr fontId="83" type="noConversion"/>
  </si>
  <si>
    <t>재 료 비</t>
    <phoneticPr fontId="84" type="noConversion"/>
  </si>
  <si>
    <t>노 무 비</t>
    <phoneticPr fontId="84" type="noConversion"/>
  </si>
  <si>
    <t>중  기  명</t>
    <phoneticPr fontId="6" type="noConversion"/>
  </si>
  <si>
    <t>규     격</t>
    <phoneticPr fontId="6" type="noConversion"/>
  </si>
  <si>
    <t>재 료 비</t>
    <phoneticPr fontId="6" type="noConversion"/>
  </si>
  <si>
    <t>경    비</t>
    <phoneticPr fontId="6" type="noConversion"/>
  </si>
  <si>
    <t>중기산출 목록</t>
    <phoneticPr fontId="6" type="noConversion"/>
  </si>
  <si>
    <t>규    격</t>
    <phoneticPr fontId="84" type="noConversion"/>
  </si>
  <si>
    <t>HR</t>
    <phoneticPr fontId="6" type="noConversion"/>
  </si>
  <si>
    <t>2020. 9. 1 (2020년 5월)</t>
    <phoneticPr fontId="6" type="noConversion"/>
  </si>
  <si>
    <t xml:space="preserve"> (2) 수 도 광 열 비</t>
    <phoneticPr fontId="6" type="noConversion"/>
  </si>
  <si>
    <t xml:space="preserve"> (3) 운    반    비</t>
    <phoneticPr fontId="6" type="noConversion"/>
  </si>
  <si>
    <t xml:space="preserve"> (4) 기  계  경  비</t>
    <phoneticPr fontId="6" type="noConversion"/>
  </si>
  <si>
    <t xml:space="preserve"> (5) 특허권  사용료</t>
    <phoneticPr fontId="6" type="noConversion"/>
  </si>
  <si>
    <t xml:space="preserve"> (6) 기    술    료</t>
    <phoneticPr fontId="6" type="noConversion"/>
  </si>
  <si>
    <t xml:space="preserve"> (7) 연 구 개 발 비</t>
    <phoneticPr fontId="6" type="noConversion"/>
  </si>
  <si>
    <t xml:space="preserve"> (8) 품 질 관 리 비</t>
    <phoneticPr fontId="6" type="noConversion"/>
  </si>
  <si>
    <t xml:space="preserve"> (9) 가    설    비</t>
    <phoneticPr fontId="6" type="noConversion"/>
  </si>
  <si>
    <t xml:space="preserve"> (10) 지 급 임 차 료</t>
    <phoneticPr fontId="6" type="noConversion"/>
  </si>
  <si>
    <t xml:space="preserve"> (11) 보    험    료</t>
    <phoneticPr fontId="6" type="noConversion"/>
  </si>
  <si>
    <t xml:space="preserve"> (12) 복 리 후 생 비</t>
    <phoneticPr fontId="6" type="noConversion"/>
  </si>
  <si>
    <t xml:space="preserve"> (13) 보    관    비</t>
    <phoneticPr fontId="6" type="noConversion"/>
  </si>
  <si>
    <t xml:space="preserve"> (14) 외 주 가 공 비</t>
    <phoneticPr fontId="6" type="noConversion"/>
  </si>
  <si>
    <t xml:space="preserve"> (15) 안 전 관 리 비</t>
    <phoneticPr fontId="6" type="noConversion"/>
  </si>
  <si>
    <t xml:space="preserve"> (16) 소모·사무용품비</t>
    <phoneticPr fontId="6" type="noConversion"/>
  </si>
  <si>
    <t xml:space="preserve"> (17) 여비·교통비·통신비</t>
    <phoneticPr fontId="6" type="noConversion"/>
  </si>
  <si>
    <t xml:space="preserve"> (18) 세 금 과 공 과</t>
    <phoneticPr fontId="6" type="noConversion"/>
  </si>
  <si>
    <t xml:space="preserve"> (19) 폐기물  처리비</t>
    <phoneticPr fontId="6" type="noConversion"/>
  </si>
  <si>
    <t xml:space="preserve"> (20) 도 서 인 쇄 비</t>
    <phoneticPr fontId="6" type="noConversion"/>
  </si>
  <si>
    <t xml:space="preserve"> (21) 지 급 수 수 료</t>
    <phoneticPr fontId="6" type="noConversion"/>
  </si>
  <si>
    <t xml:space="preserve"> (22) 환 경 보 전 비</t>
    <phoneticPr fontId="6" type="noConversion"/>
  </si>
  <si>
    <t xml:space="preserve"> (23) 보    상    비</t>
    <phoneticPr fontId="6" type="noConversion"/>
  </si>
  <si>
    <t xml:space="preserve"> (24) 안 전 점 검 비</t>
    <phoneticPr fontId="6" type="noConversion"/>
  </si>
  <si>
    <t xml:space="preserve"> (25) 퇴직공제부금비</t>
    <phoneticPr fontId="6" type="noConversion"/>
  </si>
  <si>
    <t xml:space="preserve"> (26) 기타 법정 경비</t>
    <phoneticPr fontId="10" type="noConversion"/>
  </si>
  <si>
    <t xml:space="preserve"> (27) 감 가 상 각 비</t>
    <phoneticPr fontId="10" type="noConversion"/>
  </si>
  <si>
    <t xml:space="preserve"> (28) 하 자 보 수 비</t>
    <phoneticPr fontId="10" type="noConversion"/>
  </si>
  <si>
    <t xml:space="preserve"> (29) 현 장 관 리 비</t>
    <phoneticPr fontId="10" type="noConversion"/>
  </si>
  <si>
    <t>* 해외파견자 : 14/1,000</t>
    <phoneticPr fontId="6" type="noConversion"/>
  </si>
  <si>
    <t>주4) 통상적인 경로와 방법으로 출퇴근하는 중 발생한 재해에 관한 산재보험료율 : 1.0/1,000</t>
    <phoneticPr fontId="6" type="noConversion"/>
  </si>
  <si>
    <t>주2) 적용기준 : 추정금액 1억원이상 건설공사</t>
    <phoneticPr fontId="10" type="noConversion"/>
  </si>
  <si>
    <t>120억원 이상
~
250억원 미만</t>
    <phoneticPr fontId="6" type="noConversion"/>
  </si>
  <si>
    <t>70억원 이상
~
120억원 미만</t>
    <phoneticPr fontId="6" type="noConversion"/>
  </si>
  <si>
    <t>70억원 미만</t>
    <phoneticPr fontId="6" type="noConversion"/>
  </si>
  <si>
    <t>5 등 급</t>
    <phoneticPr fontId="10" type="noConversion"/>
  </si>
  <si>
    <t>6 등 급</t>
    <phoneticPr fontId="10" type="noConversion"/>
  </si>
  <si>
    <t>7 등급 이하</t>
    <phoneticPr fontId="10" type="noConversion"/>
  </si>
  <si>
    <t>300억원 이상
종심ㆍ종평제</t>
    <phoneticPr fontId="6" type="noConversion"/>
  </si>
  <si>
    <t>건축 1,200억 이상
토목 1,700억 이상</t>
    <phoneticPr fontId="10" type="noConversion"/>
  </si>
  <si>
    <t>건축 1,200억 미만 ~ 950억 이상
토목 1,700억 ~ 950억 이상</t>
    <phoneticPr fontId="6" type="noConversion"/>
  </si>
  <si>
    <t>건축·토목 550억 ~ 400억</t>
    <phoneticPr fontId="6" type="noConversion"/>
  </si>
  <si>
    <t>건축 220억 미만 ~ 130억 이상
토목 220억 ~ 140억 이상</t>
    <phoneticPr fontId="6" type="noConversion"/>
  </si>
  <si>
    <t>건축 130억 미만
토목 140억 미만</t>
    <phoneticPr fontId="10" type="noConversion"/>
  </si>
  <si>
    <t>(4＋5-1-3항의 기술료·외주가공비) ×</t>
    <phoneticPr fontId="6" type="noConversion"/>
  </si>
  <si>
    <r>
      <t>건설업의 업종과 업종별 업무내용</t>
    </r>
    <r>
      <rPr>
        <sz val="18"/>
        <color indexed="8"/>
        <rFont val="굴림체"/>
        <family val="3"/>
        <charset val="129"/>
      </rPr>
      <t>(제7조 관련)</t>
    </r>
  </si>
  <si>
    <t>주3) 특수 및 기타 건설공사 : 준설·조경·택지조성공사(경지정리 포함), 포장·전기·정보통신공사</t>
    <phoneticPr fontId="7" type="noConversion"/>
  </si>
  <si>
    <t xml:space="preserve">     하는 비율로 계상하되 일반건설공사(을)·중건설공사·철도·궤도신설공사의 적용을 받는 공사는 해당 공사종류</t>
    <phoneticPr fontId="6" type="noConversion"/>
  </si>
  <si>
    <t>건축·토목 950억 ~ 550억</t>
    <phoneticPr fontId="6" type="noConversion"/>
  </si>
  <si>
    <t>건축·토목 400억 ~ 220억</t>
    <phoneticPr fontId="6" type="noConversion"/>
  </si>
  <si>
    <t>출판ㆍ인쇄·제본업</t>
    <phoneticPr fontId="6" type="noConversion"/>
  </si>
  <si>
    <t>의약품·화장품·연탄·석유제품 제조업</t>
    <phoneticPr fontId="6" type="noConversion"/>
  </si>
  <si>
    <t>기계기구·금속·비금속광물제품 제조업</t>
    <phoneticPr fontId="6" type="noConversion"/>
  </si>
  <si>
    <t>전기기계기구·정밀기구·전자제품 제조업</t>
    <phoneticPr fontId="6" type="noConversion"/>
  </si>
  <si>
    <r>
      <t>3) 전기·가스</t>
    </r>
    <r>
      <rPr>
        <b/>
        <sz val="11"/>
        <rFont val="굴림체"/>
        <family val="3"/>
        <charset val="129"/>
      </rPr>
      <t>·</t>
    </r>
    <r>
      <rPr>
        <sz val="11"/>
        <rFont val="굴림체"/>
        <family val="3"/>
        <charset val="129"/>
      </rPr>
      <t>증기·수도사업</t>
    </r>
    <phoneticPr fontId="6" type="noConversion"/>
  </si>
  <si>
    <t>5) 운수·창고·통신업</t>
    <phoneticPr fontId="6" type="noConversion"/>
  </si>
  <si>
    <t>철도·항공·창고·운수관련서비스업</t>
    <phoneticPr fontId="6" type="noConversion"/>
  </si>
  <si>
    <t>전문·보건·교육·여가관련 서비스업</t>
    <phoneticPr fontId="6" type="noConversion"/>
  </si>
  <si>
    <t>도소매·음식·숙박업</t>
    <phoneticPr fontId="6" type="noConversion"/>
  </si>
  <si>
    <t>건축·산업설비 공사</t>
    <phoneticPr fontId="6" type="noConversion"/>
  </si>
  <si>
    <t>토목·조경·산업환경설비(토목)</t>
    <phoneticPr fontId="6" type="noConversion"/>
  </si>
  <si>
    <t xml:space="preserve">     - 발주자가 건설기계 대여대금을 직접 건설기계 대여업자에게 지불하기로 발주자·건설업자·건설기계 대여업자가 </t>
    <phoneticPr fontId="6" type="noConversion"/>
  </si>
  <si>
    <t xml:space="preserve">  ② 전문·전기·통신·소방</t>
    <phoneticPr fontId="10" type="noConversion"/>
  </si>
  <si>
    <t xml:space="preserve">     ·기타 전문 공사</t>
    <phoneticPr fontId="6" type="noConversion"/>
  </si>
  <si>
    <t xml:space="preserve">     ① 예정가격 작성기준(기획재정부 계약예규 제577호, 2021.12.1.)</t>
    <phoneticPr fontId="6" type="noConversion"/>
  </si>
  <si>
    <t xml:space="preserve">     ④ 환경관리비의 산출기준(건설기술진흥법 시행규칙 61조 3항, 별표 8 요약, 2021.8.27)</t>
    <phoneticPr fontId="6" type="noConversion"/>
  </si>
  <si>
    <t xml:space="preserve">        - 도급자 관급   포함 : a, b중 작은금액 적용 </t>
    <phoneticPr fontId="6" type="noConversion"/>
  </si>
  <si>
    <t>주2) 적용기준 : 공사금액에 관계없이 공사기간이 1개월(30일)이상의 모든 건설공사에 적용</t>
    <phoneticPr fontId="10" type="noConversion"/>
  </si>
  <si>
    <t>토목공사(토건)</t>
    <phoneticPr fontId="6" type="noConversion"/>
  </si>
  <si>
    <t>준설공사, 포장공사, 토공사,
비계ㆍ구조물해체공사</t>
    <phoneticPr fontId="6" type="noConversion"/>
  </si>
  <si>
    <t>상하수도설비공사, 수중공사,
보링그라우팅공사</t>
    <phoneticPr fontId="6" type="noConversion"/>
  </si>
  <si>
    <t>(직접공사비×0.0141%) ×공기(년)</t>
    <phoneticPr fontId="6" type="noConversion"/>
  </si>
  <si>
    <t>{1백만원+(직접공사비-75억원)
×0.0102%} ×공기(년)</t>
    <phoneticPr fontId="6" type="noConversion"/>
  </si>
  <si>
    <t>{1.5백만원+(직접공사비-130억원)
×0.0077%} ×공기(년)</t>
    <phoneticPr fontId="6" type="noConversion"/>
  </si>
  <si>
    <t>{2.4백만원+(직접공사비-250억원)
×0.0063%} ×공기(년)</t>
    <phoneticPr fontId="6" type="noConversion"/>
  </si>
  <si>
    <t>{4백만원+(직접공사비-500억원)
×0.005%} ×공기(년)</t>
    <phoneticPr fontId="6" type="noConversion"/>
  </si>
  <si>
    <t>가) 예정가격 작성기준(기획재정부 계약예규 제577호, 2021.12.1.)</t>
    <phoneticPr fontId="10" type="noConversion"/>
  </si>
  <si>
    <t>주4) 적용제외 : 전기, 정보통신, 소방시설, 문화재 수리공사</t>
    <phoneticPr fontId="6" type="noConversion"/>
  </si>
  <si>
    <r>
      <t xml:space="preserve">추정금액
</t>
    </r>
    <r>
      <rPr>
        <b/>
        <sz val="9"/>
        <rFont val="굴림체"/>
        <family val="3"/>
        <charset val="129"/>
      </rPr>
      <t>(주공정 토목인 경우
1,000억원)</t>
    </r>
    <phoneticPr fontId="6" type="noConversion"/>
  </si>
  <si>
    <t>재료비(도급자관급포함)와
직접노무비의 합계액</t>
    <phoneticPr fontId="6" type="noConversion"/>
  </si>
  <si>
    <t xml:space="preserve">     ② 국토교통부 고시 제2021-905 참조(2021.07.01.)</t>
    <phoneticPr fontId="6" type="noConversion"/>
  </si>
  <si>
    <t xml:space="preserve">     ① 국토교통부 고시 제2021-905호(2021.07.01.)</t>
    <phoneticPr fontId="6" type="noConversion"/>
  </si>
  <si>
    <t>전문건설업</t>
    <phoneticPr fontId="6" type="noConversion"/>
  </si>
  <si>
    <t>종합건설업</t>
    <phoneticPr fontId="6" type="noConversion"/>
  </si>
  <si>
    <t>기계설비공사업 및 그 외의 공사</t>
    <phoneticPr fontId="6" type="noConversion"/>
  </si>
  <si>
    <t xml:space="preserve">     - 국토교통부 고시 제2019-286(2019.6.19.) 참조</t>
    <phoneticPr fontId="6" type="noConversion"/>
  </si>
  <si>
    <t xml:space="preserve">     - 국토교통부 고시 제2016-921(2016.12.19.) 참조</t>
    <phoneticPr fontId="6" type="noConversion"/>
  </si>
  <si>
    <t xml:space="preserve">       300억원 이상인 공사입찰의 경우에는 예정가격 이하로서 최저가격으로 입찰한</t>
    <phoneticPr fontId="6" type="noConversion"/>
  </si>
  <si>
    <t xml:space="preserve">     ① 최저가격(국가계약법시행령 제42조의 제1항)</t>
    <phoneticPr fontId="6" type="noConversion"/>
  </si>
  <si>
    <t xml:space="preserve">     ③ 기술제안(국가계약법시행령 제9장)</t>
    <phoneticPr fontId="6" type="noConversion"/>
  </si>
  <si>
    <t xml:space="preserve">   단위 : 천원</t>
    <phoneticPr fontId="6" type="noConversion"/>
  </si>
  <si>
    <t>2021. 9. 1 (2021년 5월)</t>
    <phoneticPr fontId="6" type="noConversion"/>
  </si>
  <si>
    <t>2022. 1. 1 (2021년 9월)</t>
    <phoneticPr fontId="6" type="noConversion"/>
  </si>
  <si>
    <t>2021. 1. 1 (2021년 9월)</t>
    <phoneticPr fontId="6" type="noConversion"/>
  </si>
  <si>
    <t>2020. 1. 1 (2020년 9월)</t>
    <phoneticPr fontId="6" type="noConversion"/>
  </si>
  <si>
    <t>2022. 9. 1 (2022년 5월)</t>
    <phoneticPr fontId="6" type="noConversion"/>
  </si>
  <si>
    <t>2023. 1. 1 (2022년 9월)</t>
    <phoneticPr fontId="6" type="noConversion"/>
  </si>
  <si>
    <t>[별표 1] &lt;개정 2021.8.3&gt;</t>
    <phoneticPr fontId="6"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</si>
  <si>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</si>
  <si>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</si>
  <si>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</si>
  <si>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</si>
  <si>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6" type="noConversion"/>
  </si>
  <si>
    <t>전문공사를 시공하는 업종</t>
    <phoneticPr fontId="6" type="noConversion"/>
  </si>
  <si>
    <t>나. 실내건축공사업</t>
    <phoneticPr fontId="6"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</si>
  <si>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</si>
  <si>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</si>
  <si>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</si>
  <si>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</si>
  <si>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</si>
  <si>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</si>
  <si>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</si>
  <si>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</si>
  <si>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</si>
  <si>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</si>
  <si>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</si>
  <si>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</si>
  <si>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</si>
  <si>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</si>
  <si>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</si>
  <si>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</si>
  <si>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</si>
  <si>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</si>
  <si>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</si>
  <si>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</si>
  <si>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</si>
  <si>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</si>
  <si>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</si>
  <si>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</si>
  <si>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</si>
  <si>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</si>
  <si>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6" type="noConversion"/>
  </si>
  <si>
    <t>2. 위 표에 명시되지 않은 건설공사에 관한 건설업종 및 업종별 업무분야의 구분은 해당 공사의 시공에 필요한 기술ㆍ재료ㆍ시설ㆍ장비 등의 유사성에 따라 구분한다.</t>
    <phoneticPr fontId="6" type="noConversion"/>
  </si>
  <si>
    <t>3. 전문공사를 시공할 수 있는 자격을 보유한 자는 완성된 시설물 중 해당 업종의 업무내용에 해당하는 건설공사에 대하여 복구ㆍ개량ㆍ보수ㆍ보강하는 공사를 수행할 수 있다.</t>
    <phoneticPr fontId="6"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</si>
  <si>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6"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</si>
  <si>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6"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</si>
  <si>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6"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</si>
  <si>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6"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</si>
  <si>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6"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</si>
  <si>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</si>
  <si>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</si>
  <si>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</si>
  <si>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</si>
  <si>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</si>
  <si>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</si>
  <si>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</si>
  <si>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</si>
  <si>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</si>
  <si>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</si>
  <si>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</si>
  <si>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</si>
  <si>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</si>
  <si>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</si>
  <si>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</si>
  <si>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</si>
  <si>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</si>
  <si>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</si>
  <si>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</si>
  <si>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</si>
  <si>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</si>
  <si>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</si>
  <si>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</si>
  <si>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</si>
  <si>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</si>
  <si>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</si>
  <si>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</si>
  <si>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</si>
  <si>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</si>
  <si>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</si>
  <si>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</si>
  <si>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</si>
  <si>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</si>
  <si>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</si>
  <si>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</si>
  <si>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</si>
  <si>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</si>
  <si>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</si>
  <si>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</si>
  <si>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</si>
  <si>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</si>
  <si>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</si>
  <si>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</si>
  <si>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</si>
  <si>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</si>
  <si>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</si>
  <si>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</si>
  <si>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</si>
  <si>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</si>
  <si>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</si>
  <si>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</si>
  <si>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</si>
  <si>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</si>
  <si>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</si>
  <si>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</si>
  <si>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</si>
  <si>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</si>
  <si>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</si>
  <si>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</si>
  <si>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</si>
  <si>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</si>
  <si>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</si>
  <si>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</si>
  <si>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</si>
  <si>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</si>
  <si>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</si>
  <si>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</si>
  <si>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</si>
  <si>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</si>
  <si>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</si>
  <si>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</si>
  <si>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</si>
  <si>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</si>
  <si>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</si>
  <si>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</si>
  <si>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</si>
  <si>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</si>
  <si>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</si>
  <si>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</si>
  <si>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</si>
  <si>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</si>
  <si>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</si>
  <si>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</si>
  <si>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</si>
  <si>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</si>
  <si>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</si>
  <si>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</si>
  <si>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</si>
  <si>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</si>
  <si>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</si>
  <si>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</si>
  <si>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</si>
  <si>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</si>
  <si>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</si>
  <si>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</si>
  <si>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</si>
  <si>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</si>
  <si>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</si>
  <si>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</si>
  <si>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</si>
  <si>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</si>
  <si>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</si>
  <si>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</si>
  <si>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</si>
  <si>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</si>
  <si>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</si>
  <si>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</si>
  <si>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</si>
  <si>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</si>
  <si>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</si>
  <si>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</si>
  <si>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</si>
  <si>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 xml:space="preserve">     ① 고용노동부고시 제2020-63호(2020.1.23.)</t>
    <phoneticPr fontId="7" type="noConversion"/>
  </si>
  <si>
    <t xml:space="preserve">     ③ 조달청 원가계산 제비율 기준 참조(2023.1.2. 기초금액 발표분부터 적용)</t>
    <phoneticPr fontId="6" type="noConversion"/>
  </si>
  <si>
    <t>주6) 적용시기 : 2023.1.2. 기초금액 발표분부터 적용</t>
    <phoneticPr fontId="7" type="noConversion"/>
  </si>
  <si>
    <t>주2) 등급구분 : 조달청 등급별 유자격 명부 등록 및 운용기준 참조(제2018-146호, 2018.12.18)</t>
    <phoneticPr fontId="10" type="noConversion"/>
  </si>
  <si>
    <t xml:space="preserve">     ① 노동부 고시 제2021-95호(2021.12.29. 시행)</t>
    <phoneticPr fontId="7" type="noConversion"/>
  </si>
  <si>
    <t>주5) 적용기간 : 2023년 1월 1일 ~ 2023년 12월 31일</t>
    <phoneticPr fontId="6" type="noConversion"/>
  </si>
  <si>
    <t xml:space="preserve">     ② 조달청 원가계산 제비율 기준 참조(2023.1.2. 기초금액 발표분부터 적용)</t>
    <phoneticPr fontId="6" type="noConversion"/>
  </si>
  <si>
    <t xml:space="preserve">     - 조달청 원가계산 제비율 기준 참조(2023.1.2. 기초금액 발표분부터 적용)</t>
    <phoneticPr fontId="6" type="noConversion"/>
  </si>
  <si>
    <t>주5) 적용시기 : 2023년 1월 1일부터 2023년 12월 31일까지</t>
    <phoneticPr fontId="6" type="noConversion"/>
  </si>
  <si>
    <t>주3) 적용제외 : 전문공사, 문화재수리공사</t>
    <phoneticPr fontId="6" type="noConversion"/>
  </si>
  <si>
    <t>품    명</t>
    <phoneticPr fontId="6" type="noConversion"/>
  </si>
  <si>
    <t>규      격</t>
    <phoneticPr fontId="6" type="noConversion"/>
  </si>
  <si>
    <t>단위</t>
    <phoneticPr fontId="6" type="noConversion"/>
  </si>
  <si>
    <t>수량</t>
    <phoneticPr fontId="6" type="noConversion"/>
  </si>
  <si>
    <t>재  료  비</t>
    <phoneticPr fontId="6" type="noConversion"/>
  </si>
  <si>
    <t>노  무  비</t>
    <phoneticPr fontId="6" type="noConversion"/>
  </si>
  <si>
    <t>경      비</t>
    <phoneticPr fontId="6" type="noConversion"/>
  </si>
  <si>
    <t>비   고</t>
    <phoneticPr fontId="6" type="noConversion"/>
  </si>
  <si>
    <t>단위 : 원</t>
    <phoneticPr fontId="6" type="noConversion"/>
  </si>
  <si>
    <t>단 가</t>
    <phoneticPr fontId="6" type="noConversion"/>
  </si>
  <si>
    <t>금  액</t>
    <phoneticPr fontId="6" type="noConversion"/>
  </si>
  <si>
    <t>공종별내역서</t>
    <phoneticPr fontId="6" type="noConversion"/>
  </si>
  <si>
    <t>Inhibitor(2AS) (부식억제제)</t>
  </si>
  <si>
    <t>99% x 0.5% (Sumitomo, Co)</t>
  </si>
  <si>
    <t>kg</t>
  </si>
  <si>
    <t>Hydrochloric Acid (탈청제)</t>
  </si>
  <si>
    <t>Activator-SLA-201(용해촉진제)</t>
  </si>
  <si>
    <t>98% x 0.2%</t>
  </si>
  <si>
    <t>Activator-SLT-301(동이온봉쇄제)</t>
  </si>
  <si>
    <t>98% x 0.1%</t>
  </si>
  <si>
    <t>Activator-SLD-101 (탈산제)</t>
  </si>
  <si>
    <t>80% x 0.05%</t>
  </si>
  <si>
    <t>Polishing Agent (발청제거제)</t>
  </si>
  <si>
    <t>99.5% x 0.1%</t>
  </si>
  <si>
    <t>Ammonia Water (중화제)</t>
  </si>
  <si>
    <t xml:space="preserve">9% x 0.075% </t>
  </si>
  <si>
    <t>Passivation Agent (방청제)</t>
  </si>
  <si>
    <t>98% x 0.25%</t>
  </si>
  <si>
    <t>Antifoarming (소포제)</t>
  </si>
  <si>
    <t>Sodium Carbonate (긴급조치용)</t>
  </si>
  <si>
    <t>Antioxideant (환원제)</t>
  </si>
  <si>
    <t>Nitrogen Gas (산액배출용)</t>
  </si>
  <si>
    <t>99.9%(165ℓ/Cylinder)</t>
  </si>
  <si>
    <t>ℓ</t>
  </si>
  <si>
    <t>VALVE류(주강)</t>
  </si>
  <si>
    <t>Ball x Flange x 10kg/cm² x 125A</t>
  </si>
  <si>
    <t>ea</t>
  </si>
  <si>
    <t>Ball x Flange x 10kg/cm² x 100A</t>
  </si>
  <si>
    <t>Ball x Flange x 10kg/cm² x 80A</t>
  </si>
  <si>
    <t>스윙식xCheck x10kg/cm² x 80A</t>
  </si>
  <si>
    <t>Ball x Flange x 10kg/cm² x 50A</t>
  </si>
  <si>
    <t>Ball x Flange x 10kg/cm² x 40A</t>
  </si>
  <si>
    <t>Ball x Screw x 10kg/cm² x 25A</t>
  </si>
  <si>
    <t>Ball x Screw x 10kg/cm² x 20A</t>
  </si>
  <si>
    <t>Ball x Screw x 10kg/cm² x 15A</t>
  </si>
  <si>
    <t>Strainer x 10kg/cm² x 100A</t>
  </si>
  <si>
    <t>PIPE(흑관)</t>
  </si>
  <si>
    <t>SGP x KS x 65A (순환관)</t>
  </si>
  <si>
    <t>m</t>
  </si>
  <si>
    <t>고압Hose x 7kg/cm² x 25A</t>
  </si>
  <si>
    <t>HOSE류</t>
  </si>
  <si>
    <t>편사Hose x 7kg/cm² x 19A</t>
  </si>
  <si>
    <t>운반비</t>
  </si>
  <si>
    <t>8.0톤 트럭(편도)</t>
  </si>
  <si>
    <t>대</t>
  </si>
  <si>
    <t>1.4톤 트럭(편도)</t>
  </si>
  <si>
    <t>5.0톤 트럭(편도)</t>
  </si>
  <si>
    <t>콘테이너운반비(이동사무실용)</t>
  </si>
  <si>
    <t>상,하역비</t>
  </si>
  <si>
    <t>지게차대여</t>
  </si>
  <si>
    <t>회</t>
  </si>
  <si>
    <t>시험검사비</t>
  </si>
  <si>
    <t>식</t>
  </si>
  <si>
    <t>소모재료비</t>
  </si>
  <si>
    <t>자재반입검수/설치작업</t>
  </si>
  <si>
    <t>모터펌프설치(75kwh 2기)</t>
  </si>
  <si>
    <t>탱크제작설치(8㎥)</t>
  </si>
  <si>
    <t>가설배관-본체연결작업</t>
  </si>
  <si>
    <t>시운전</t>
  </si>
  <si>
    <t>약품용해,화학세정</t>
  </si>
  <si>
    <t>세정검사,내부청소</t>
  </si>
  <si>
    <t>가설배관취외,본체복구</t>
  </si>
  <si>
    <t>각개구부점검복구</t>
  </si>
  <si>
    <t>장비정리, 주위청소</t>
  </si>
  <si>
    <t>직접재료비</t>
  </si>
  <si>
    <t>9% x 5.0%</t>
  </si>
  <si>
    <t>간접재료비</t>
  </si>
  <si>
    <t>가설배관자재및 소모재료</t>
  </si>
  <si>
    <t>8,170,420 x 50% 적용(재사용)</t>
  </si>
  <si>
    <t>SGP x KS x 65A x 50A  (세관수이송관)</t>
  </si>
  <si>
    <t>SGP x KS x 65A x 50A  (증기관)</t>
  </si>
  <si>
    <t>SGP x KS x 65A x 40A  (용수관)</t>
  </si>
  <si>
    <t>배관부속류</t>
  </si>
  <si>
    <t>(밸브+파이프) x 15%</t>
  </si>
  <si>
    <t>Orifece, Plug, 박킹류등</t>
  </si>
  <si>
    <t>직접노무비</t>
  </si>
  <si>
    <t>산출경비</t>
  </si>
  <si>
    <t>약품운반비:주제약품</t>
  </si>
  <si>
    <t>약품운반비:부제약품</t>
  </si>
  <si>
    <t>질소가스운반비</t>
  </si>
  <si>
    <t>장비운반비</t>
  </si>
  <si>
    <t>산세정 시험분석</t>
  </si>
  <si>
    <t>외주비</t>
  </si>
  <si>
    <t>보일러세관수비</t>
  </si>
  <si>
    <t>산액+수세수+방청액</t>
  </si>
  <si>
    <t>m3</t>
  </si>
  <si>
    <t>계</t>
    <phoneticPr fontId="6" type="noConversion"/>
  </si>
  <si>
    <t>공사종류별
(산업설비공사)</t>
    <phoneticPr fontId="6" type="noConversion"/>
  </si>
  <si>
    <t>외    주    비</t>
    <phoneticPr fontId="6" type="noConversion"/>
  </si>
  <si>
    <t>별도계산</t>
    <phoneticPr fontId="6" type="noConversion"/>
  </si>
  <si>
    <t>공종별내역서 참조</t>
  </si>
  <si>
    <t>폐열보일러 산세정공사</t>
    <phoneticPr fontId="6" type="noConversion"/>
  </si>
  <si>
    <t>폐열보일러
산세정공사</t>
    <phoneticPr fontId="6" type="noConversion"/>
  </si>
  <si>
    <t>&lt; 표 1 &gt;</t>
    <phoneticPr fontId="6" type="noConversion"/>
  </si>
  <si>
    <t>공사명 : 폐열보일러 산세정공사</t>
    <phoneticPr fontId="6" type="noConversion"/>
  </si>
  <si>
    <t>2</t>
    <phoneticPr fontId="6" type="noConversion"/>
  </si>
  <si>
    <t>주1) 직접노무비 : &lt; 표 1 &gt; 참조</t>
    <phoneticPr fontId="7" type="noConversion"/>
  </si>
  <si>
    <t>2-1</t>
    <phoneticPr fontId="6" type="noConversion"/>
  </si>
  <si>
    <t>나) 조달청 공사원가계산 제비율 적용기준</t>
    <phoneticPr fontId="10" type="noConversion"/>
  </si>
  <si>
    <t>다) 간접노무비 적용 비율</t>
    <phoneticPr fontId="6" type="noConversion"/>
  </si>
  <si>
    <t>3-3</t>
    <phoneticPr fontId="6" type="noConversion"/>
  </si>
  <si>
    <t>기  타  경  비</t>
    <phoneticPr fontId="10" type="noConversion"/>
  </si>
  <si>
    <t>기  타  경  비</t>
    <phoneticPr fontId="6" type="noConversion"/>
  </si>
  <si>
    <t>외 주 가 공 비</t>
    <phoneticPr fontId="10" type="noConversion"/>
  </si>
  <si>
    <t>재사용으로 수량50%적옹</t>
    <phoneticPr fontId="6" type="noConversion"/>
  </si>
  <si>
    <t>공사명 : 2023년 군포환경관리소 폐열보일러 산세정공사</t>
    <phoneticPr fontId="6" type="noConversion"/>
  </si>
  <si>
    <t>주1) 조달청 원가계산 제비율 기준 참조(2023.7.10. 기초금액 발표분부터)</t>
    <phoneticPr fontId="6" type="noConversion"/>
  </si>
  <si>
    <t>(천원단위 미만 절사)</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</si>
</sst>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41" formatCode="_-* #,##0_-;\-* #,##0_-;_-* &quot;-&quot;_-;_-@_-"/>
    <numFmt numFmtId="43" formatCode="_-* #,##0.00_-;\-* #,##0.00_-;_-* &quot;-&quot;??_-;_-@_-"/>
    <numFmt numFmtId="24" formatCode="\$#,##0_);[Red]\(\$#,##0\)"/>
    <numFmt numFmtId="176" formatCode="#,##0_ "/>
    <numFmt numFmtId="177" formatCode="0.0%"/>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5" formatCode="#,##0.0_ "/>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2" formatCode="0.00000%"/>
    <numFmt numFmtId="223" formatCode="0.000000000%"/>
    <numFmt numFmtId="224" formatCode="0.0000%"/>
    <numFmt numFmtId="225" formatCode="General;\-General\,&quot;&quot;;@"/>
    <numFmt numFmtId="227" formatCode="&quot;제&quot;#,##0&quot;호표&quot;"/>
  </numFmts>
  <fonts count="137">
    <font>
      <sz val="11"/>
      <name val="돋움"/>
      <family val="3"/>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sz val="8"/>
      <name val="맑은 고딕"/>
      <family val="3"/>
      <charset val="129"/>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u/>
      <sz val="22"/>
      <name val="굴림체"/>
      <family val="3"/>
      <charset val="129"/>
    </font>
    <font>
      <b/>
      <sz val="14"/>
      <color indexed="8"/>
      <name val="굴림체"/>
      <family val="3"/>
      <charset val="129"/>
    </font>
    <font>
      <sz val="12"/>
      <color indexed="10"/>
      <name val="굴림체"/>
      <family val="3"/>
      <charset val="129"/>
    </font>
    <font>
      <sz val="11"/>
      <color rgb="FFFFFF00"/>
      <name val="굴림체"/>
      <family val="3"/>
      <charset val="129"/>
    </font>
    <font>
      <b/>
      <sz val="10"/>
      <name val="굴림체"/>
      <family val="3"/>
      <charset val="129"/>
    </font>
    <font>
      <b/>
      <sz val="12"/>
      <name val="굴림체"/>
      <family val="3"/>
      <charset val="129"/>
    </font>
    <font>
      <b/>
      <u/>
      <sz val="11"/>
      <name val="굴림체"/>
      <family val="3"/>
      <charset val="129"/>
    </font>
    <font>
      <sz val="11"/>
      <color rgb="FFFF0000"/>
      <name val="굴림체"/>
      <family val="3"/>
      <charset val="129"/>
    </font>
    <font>
      <sz val="12"/>
      <color theme="1"/>
      <name val="굴림체"/>
      <family val="3"/>
      <charset val="129"/>
    </font>
    <font>
      <b/>
      <sz val="14"/>
      <color theme="1"/>
      <name val="굴림체"/>
      <family val="3"/>
      <charset val="129"/>
    </font>
    <font>
      <sz val="13"/>
      <color theme="1"/>
      <name val="굴림체"/>
      <family val="3"/>
      <charset val="129"/>
    </font>
    <font>
      <b/>
      <sz val="12"/>
      <color theme="1"/>
      <name val="굴림체"/>
      <family val="3"/>
      <charset val="129"/>
    </font>
    <font>
      <sz val="11"/>
      <color theme="1"/>
      <name val="굴림체"/>
      <family val="3"/>
      <charset val="129"/>
    </font>
    <font>
      <b/>
      <sz val="11"/>
      <color theme="1"/>
      <name val="굴림체"/>
      <family val="3"/>
      <charset val="129"/>
    </font>
    <font>
      <b/>
      <u/>
      <sz val="16"/>
      <color theme="1"/>
      <name val="굴림체"/>
      <family val="3"/>
      <charset val="129"/>
    </font>
    <font>
      <u/>
      <sz val="16"/>
      <color theme="1"/>
      <name val="굴림체"/>
      <family val="3"/>
      <charset val="129"/>
    </font>
    <font>
      <b/>
      <u/>
      <sz val="18"/>
      <color theme="1"/>
      <name val="굴림체"/>
      <family val="3"/>
      <charset val="129"/>
    </font>
    <font>
      <sz val="16"/>
      <color theme="1"/>
      <name val="굴림체"/>
      <family val="3"/>
      <charset val="129"/>
    </font>
    <font>
      <b/>
      <u/>
      <sz val="11"/>
      <color theme="1"/>
      <name val="굴림체"/>
      <family val="3"/>
      <charset val="129"/>
    </font>
    <font>
      <b/>
      <u/>
      <sz val="12"/>
      <name val="굴림체"/>
      <family val="3"/>
      <charset val="129"/>
    </font>
    <font>
      <b/>
      <sz val="11"/>
      <color indexed="12"/>
      <name val="굴림체"/>
      <family val="3"/>
      <charset val="129"/>
    </font>
    <font>
      <b/>
      <sz val="11"/>
      <color indexed="10"/>
      <name val="굴림체"/>
      <family val="3"/>
      <charset val="129"/>
    </font>
    <font>
      <sz val="16"/>
      <name val="굴림체"/>
      <family val="3"/>
      <charset val="129"/>
    </font>
    <font>
      <sz val="10"/>
      <color indexed="10"/>
      <name val="굴림체"/>
      <family val="3"/>
      <charset val="129"/>
    </font>
    <font>
      <sz val="10"/>
      <color rgb="FFFF0000"/>
      <name val="굴림체"/>
      <family val="3"/>
      <charset val="129"/>
    </font>
    <font>
      <sz val="14"/>
      <name val="굴림체"/>
      <family val="3"/>
      <charset val="129"/>
    </font>
    <font>
      <b/>
      <sz val="11"/>
      <color theme="0"/>
      <name val="굴림체"/>
      <family val="3"/>
      <charset val="129"/>
    </font>
    <font>
      <b/>
      <sz val="15"/>
      <color indexed="10"/>
      <name val="굴림체"/>
      <family val="3"/>
      <charset val="129"/>
    </font>
    <font>
      <sz val="11"/>
      <color theme="0"/>
      <name val="굴림체"/>
      <family val="3"/>
      <charset val="129"/>
    </font>
    <font>
      <b/>
      <sz val="16"/>
      <name val="굴림체"/>
      <family val="3"/>
      <charset val="129"/>
    </font>
    <font>
      <sz val="8"/>
      <color indexed="8"/>
      <name val="굴림체"/>
      <family val="3"/>
      <charset val="129"/>
    </font>
    <font>
      <b/>
      <u/>
      <sz val="22"/>
      <color indexed="8"/>
      <name val="굴림체"/>
      <family val="3"/>
      <charset val="129"/>
    </font>
    <font>
      <b/>
      <sz val="10"/>
      <color indexed="8"/>
      <name val="굴림체"/>
      <family val="3"/>
      <charset val="129"/>
    </font>
    <font>
      <b/>
      <sz val="22"/>
      <name val="굴림체"/>
      <family val="3"/>
      <charset val="129"/>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thin">
        <color indexed="64"/>
      </right>
      <top/>
      <bottom style="hair">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33">
    <xf numFmtId="0" fontId="0" fillId="0" borderId="0"/>
    <xf numFmtId="208" fontId="17" fillId="0" borderId="0">
      <protection locked="0"/>
    </xf>
    <xf numFmtId="0" fontId="18" fillId="0" borderId="1">
      <alignment horizontal="center"/>
    </xf>
    <xf numFmtId="0" fontId="14" fillId="0" borderId="2">
      <alignment horizontal="centerContinuous" vertical="center"/>
    </xf>
    <xf numFmtId="3" fontId="8" fillId="0" borderId="0">
      <alignment vertical="center"/>
    </xf>
    <xf numFmtId="204" fontId="8" fillId="0" borderId="0">
      <alignment vertical="center"/>
    </xf>
    <xf numFmtId="4" fontId="8" fillId="0" borderId="0">
      <alignment vertical="center"/>
    </xf>
    <xf numFmtId="209" fontId="8" fillId="0" borderId="0">
      <alignment vertical="center"/>
    </xf>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4" fontId="4" fillId="0" borderId="0" applyNumberFormat="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2" fontId="4" fillId="0" borderId="0" applyNumberFormat="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4" fontId="4" fillId="0" borderId="0" applyNumberFormat="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2" fontId="4" fillId="0" borderId="0" applyNumberFormat="0" applyFont="0" applyFill="0" applyBorder="0" applyAlignment="0" applyProtection="0"/>
    <xf numFmtId="24" fontId="18" fillId="0" borderId="0" applyFont="0" applyFill="0" applyBorder="0" applyAlignment="0" applyProtection="0"/>
    <xf numFmtId="0" fontId="16" fillId="0" borderId="0" applyFont="0" applyFill="0" applyBorder="0" applyAlignment="0" applyProtection="0"/>
    <xf numFmtId="0" fontId="8" fillId="0" borderId="0"/>
    <xf numFmtId="0" fontId="8" fillId="0" borderId="0"/>
    <xf numFmtId="0" fontId="19" fillId="0" borderId="0" applyFont="0" applyFill="0" applyBorder="0" applyAlignment="0" applyProtection="0"/>
    <xf numFmtId="0" fontId="19" fillId="0" borderId="0" applyFont="0" applyFill="0" applyBorder="0" applyAlignment="0" applyProtection="0"/>
    <xf numFmtId="0" fontId="19" fillId="0" borderId="0"/>
    <xf numFmtId="0" fontId="16" fillId="0" borderId="0" applyNumberForma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5" fillId="0" borderId="3">
      <alignment vertical="center"/>
    </xf>
    <xf numFmtId="0" fontId="5" fillId="0" borderId="3">
      <alignment vertical="center"/>
    </xf>
    <xf numFmtId="0" fontId="4" fillId="0" borderId="3">
      <alignment vertical="center"/>
    </xf>
    <xf numFmtId="0" fontId="16" fillId="0" borderId="0"/>
    <xf numFmtId="0" fontId="20" fillId="0" borderId="0"/>
    <xf numFmtId="0" fontId="16" fillId="0" borderId="0"/>
    <xf numFmtId="0" fontId="16" fillId="0" borderId="0"/>
    <xf numFmtId="0" fontId="4" fillId="0" borderId="0" applyFont="0" applyFill="0" applyBorder="0" applyAlignment="0" applyProtection="0"/>
    <xf numFmtId="0" fontId="4" fillId="0" borderId="0" applyFont="0" applyFill="0" applyBorder="0" applyAlignment="0" applyProtection="0"/>
    <xf numFmtId="0" fontId="16" fillId="0" borderId="0"/>
    <xf numFmtId="0" fontId="8" fillId="0" borderId="0"/>
    <xf numFmtId="0" fontId="16" fillId="0" borderId="0"/>
    <xf numFmtId="0" fontId="16" fillId="0" borderId="0"/>
    <xf numFmtId="0" fontId="20" fillId="0" borderId="0"/>
    <xf numFmtId="0" fontId="18" fillId="0" borderId="0"/>
    <xf numFmtId="0" fontId="16" fillId="0" borderId="0"/>
    <xf numFmtId="0" fontId="16" fillId="0" borderId="0"/>
    <xf numFmtId="0" fontId="8" fillId="0" borderId="0"/>
    <xf numFmtId="0" fontId="16" fillId="0" borderId="0"/>
    <xf numFmtId="0" fontId="16" fillId="0" borderId="0"/>
    <xf numFmtId="0" fontId="20" fillId="0" borderId="0"/>
    <xf numFmtId="0" fontId="16" fillId="0" borderId="0"/>
    <xf numFmtId="0" fontId="16" fillId="0" borderId="0"/>
    <xf numFmtId="0" fontId="20" fillId="0" borderId="0"/>
    <xf numFmtId="0" fontId="20" fillId="0" borderId="0"/>
    <xf numFmtId="0" fontId="20" fillId="0" borderId="0"/>
    <xf numFmtId="9" fontId="14" fillId="0" borderId="0">
      <alignment vertical="center"/>
    </xf>
    <xf numFmtId="215" fontId="16" fillId="0" borderId="0" applyFont="0" applyFill="0" applyBorder="0" applyAlignment="0" applyProtection="0"/>
    <xf numFmtId="0" fontId="14" fillId="0" borderId="0">
      <alignment vertical="center"/>
    </xf>
    <xf numFmtId="10" fontId="14" fillId="0" borderId="0">
      <alignment vertical="center"/>
    </xf>
    <xf numFmtId="0" fontId="14" fillId="0" borderId="0">
      <alignment vertical="center"/>
    </xf>
    <xf numFmtId="210" fontId="4" fillId="0" borderId="0">
      <alignment vertical="center"/>
    </xf>
    <xf numFmtId="0" fontId="5" fillId="0" borderId="0">
      <alignment horizontal="center" vertical="center"/>
    </xf>
    <xf numFmtId="0" fontId="18" fillId="0" borderId="4"/>
    <xf numFmtId="4" fontId="21" fillId="0" borderId="5">
      <alignment vertical="center"/>
    </xf>
    <xf numFmtId="0" fontId="16" fillId="0" borderId="0" applyNumberFormat="0" applyFill="0" applyBorder="0" applyAlignment="0" applyProtection="0"/>
    <xf numFmtId="0" fontId="8" fillId="0" borderId="0"/>
    <xf numFmtId="0" fontId="65" fillId="2" borderId="0" applyNumberFormat="0" applyBorder="0" applyAlignment="0" applyProtection="0">
      <alignment vertical="center"/>
    </xf>
    <xf numFmtId="0" fontId="65" fillId="3" borderId="0" applyNumberFormat="0" applyBorder="0" applyAlignment="0" applyProtection="0">
      <alignment vertical="center"/>
    </xf>
    <xf numFmtId="0" fontId="65" fillId="4" borderId="0" applyNumberFormat="0" applyBorder="0" applyAlignment="0" applyProtection="0">
      <alignment vertical="center"/>
    </xf>
    <xf numFmtId="0" fontId="65" fillId="5" borderId="0" applyNumberFormat="0" applyBorder="0" applyAlignment="0" applyProtection="0">
      <alignment vertical="center"/>
    </xf>
    <xf numFmtId="0" fontId="65" fillId="6" borderId="0" applyNumberFormat="0" applyBorder="0" applyAlignment="0" applyProtection="0">
      <alignment vertical="center"/>
    </xf>
    <xf numFmtId="0" fontId="65" fillId="7" borderId="0" applyNumberFormat="0" applyBorder="0" applyAlignment="0" applyProtection="0">
      <alignment vertical="center"/>
    </xf>
    <xf numFmtId="0" fontId="65" fillId="8"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5" borderId="0" applyNumberFormat="0" applyBorder="0" applyAlignment="0" applyProtection="0">
      <alignment vertical="center"/>
    </xf>
    <xf numFmtId="0" fontId="65" fillId="8" borderId="0" applyNumberFormat="0" applyBorder="0" applyAlignment="0" applyProtection="0">
      <alignment vertical="center"/>
    </xf>
    <xf numFmtId="0" fontId="65" fillId="11" borderId="0" applyNumberFormat="0" applyBorder="0" applyAlignment="0" applyProtection="0">
      <alignment vertical="center"/>
    </xf>
    <xf numFmtId="9" fontId="8" fillId="0" borderId="0">
      <protection locked="0"/>
    </xf>
    <xf numFmtId="0" fontId="66" fillId="12" borderId="0" applyNumberFormat="0" applyBorder="0" applyAlignment="0" applyProtection="0">
      <alignment vertical="center"/>
    </xf>
    <xf numFmtId="0" fontId="66" fillId="9" borderId="0" applyNumberFormat="0" applyBorder="0" applyAlignment="0" applyProtection="0">
      <alignment vertical="center"/>
    </xf>
    <xf numFmtId="0" fontId="66" fillId="10"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8" fillId="0" borderId="0"/>
    <xf numFmtId="0" fontId="66" fillId="16" borderId="0" applyNumberFormat="0" applyBorder="0" applyAlignment="0" applyProtection="0">
      <alignment vertical="center"/>
    </xf>
    <xf numFmtId="0" fontId="66" fillId="17" borderId="0" applyNumberFormat="0" applyBorder="0" applyAlignment="0" applyProtection="0">
      <alignment vertical="center"/>
    </xf>
    <xf numFmtId="0" fontId="66" fillId="18"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6" fillId="19" borderId="0" applyNumberFormat="0" applyBorder="0" applyAlignment="0" applyProtection="0">
      <alignment vertical="center"/>
    </xf>
    <xf numFmtId="0" fontId="67" fillId="0" borderId="0" applyNumberFormat="0" applyFill="0" applyBorder="0" applyAlignment="0" applyProtection="0">
      <alignment vertical="center"/>
    </xf>
    <xf numFmtId="0" fontId="68" fillId="20" borderId="6" applyNumberFormat="0" applyAlignment="0" applyProtection="0">
      <alignment vertical="center"/>
    </xf>
    <xf numFmtId="200" fontId="8" fillId="0" borderId="0">
      <protection locked="0"/>
    </xf>
    <xf numFmtId="0" fontId="22" fillId="0" borderId="0">
      <protection locked="0"/>
    </xf>
    <xf numFmtId="0" fontId="22" fillId="0" borderId="0">
      <protection locked="0"/>
    </xf>
    <xf numFmtId="0" fontId="4" fillId="0" borderId="7">
      <alignment horizontal="right" vertical="center" shrinkToFit="1"/>
    </xf>
    <xf numFmtId="0" fontId="69" fillId="3" borderId="0" applyNumberFormat="0" applyBorder="0" applyAlignment="0" applyProtection="0">
      <alignment vertical="center"/>
    </xf>
    <xf numFmtId="0" fontId="17" fillId="0" borderId="0">
      <protection locked="0"/>
    </xf>
    <xf numFmtId="0" fontId="8" fillId="21" borderId="0">
      <alignment horizontal="left"/>
    </xf>
    <xf numFmtId="0" fontId="17" fillId="0" borderId="0">
      <protection locked="0"/>
    </xf>
    <xf numFmtId="0" fontId="23" fillId="0" borderId="0" applyNumberFormat="0" applyFill="0" applyBorder="0" applyAlignment="0" applyProtection="0">
      <alignment vertical="top"/>
      <protection locked="0"/>
    </xf>
    <xf numFmtId="0" fontId="16" fillId="0" borderId="0" applyFont="0" applyFill="0" applyBorder="0" applyAlignment="0" applyProtection="0"/>
    <xf numFmtId="0" fontId="16" fillId="0" borderId="0" applyFont="0" applyFill="0" applyBorder="0" applyAlignment="0" applyProtection="0"/>
    <xf numFmtId="0" fontId="4" fillId="22" borderId="8" applyNumberFormat="0" applyFont="0" applyAlignment="0" applyProtection="0">
      <alignment vertical="center"/>
    </xf>
    <xf numFmtId="0" fontId="16" fillId="0" borderId="0" applyFont="0" applyFill="0" applyBorder="0" applyAlignment="0" applyProtection="0"/>
    <xf numFmtId="0" fontId="16" fillId="0" borderId="0" applyFont="0" applyFill="0" applyBorder="0" applyAlignment="0" applyProtection="0"/>
    <xf numFmtId="41" fontId="24" fillId="0" borderId="7" applyNumberFormat="0" applyFont="0" applyFill="0" applyBorder="0" applyProtection="0">
      <alignment horizontal="distributed"/>
    </xf>
    <xf numFmtId="9" fontId="4" fillId="0" borderId="0" applyFont="0" applyFill="0" applyBorder="0" applyAlignment="0" applyProtection="0"/>
    <xf numFmtId="9" fontId="5" fillId="23" borderId="0" applyFill="0" applyBorder="0" applyProtection="0">
      <alignment horizontal="right"/>
    </xf>
    <xf numFmtId="9" fontId="5" fillId="23" borderId="0" applyFill="0" applyBorder="0" applyProtection="0">
      <alignment horizontal="right"/>
    </xf>
    <xf numFmtId="10" fontId="5" fillId="0" borderId="0" applyFill="0" applyBorder="0" applyProtection="0">
      <alignment horizontal="right"/>
    </xf>
    <xf numFmtId="176" fontId="4" fillId="0" borderId="0" applyFont="0" applyFill="0" applyBorder="0" applyAlignment="0" applyProtection="0"/>
    <xf numFmtId="179" fontId="4" fillId="0" borderId="0" applyFont="0" applyFill="0" applyBorder="0" applyAlignment="0" applyProtection="0"/>
    <xf numFmtId="0" fontId="70" fillId="24" borderId="0" applyNumberFormat="0" applyBorder="0" applyAlignment="0" applyProtection="0">
      <alignment vertical="center"/>
    </xf>
    <xf numFmtId="0" fontId="25" fillId="0" borderId="0"/>
    <xf numFmtId="176" fontId="4" fillId="0" borderId="0" applyNumberFormat="0" applyFont="0" applyFill="0" applyBorder="0" applyProtection="0">
      <alignment horizontal="centerContinuous"/>
    </xf>
    <xf numFmtId="176" fontId="26" fillId="0" borderId="9">
      <alignment vertical="center"/>
    </xf>
    <xf numFmtId="3" fontId="24" fillId="0" borderId="7"/>
    <xf numFmtId="0" fontId="24" fillId="0" borderId="7"/>
    <xf numFmtId="3" fontId="24" fillId="0" borderId="10"/>
    <xf numFmtId="3" fontId="24" fillId="0" borderId="11"/>
    <xf numFmtId="0" fontId="27" fillId="0" borderId="7"/>
    <xf numFmtId="0" fontId="28" fillId="0" borderId="0">
      <alignment horizontal="center"/>
    </xf>
    <xf numFmtId="0" fontId="13" fillId="0" borderId="12">
      <alignment horizontal="center"/>
    </xf>
    <xf numFmtId="0" fontId="71" fillId="0" borderId="0" applyNumberFormat="0" applyFill="0" applyBorder="0" applyAlignment="0" applyProtection="0">
      <alignment vertical="center"/>
    </xf>
    <xf numFmtId="0" fontId="72" fillId="25" borderId="13" applyNumberFormat="0" applyAlignment="0" applyProtection="0">
      <alignment vertical="center"/>
    </xf>
    <xf numFmtId="4" fontId="29" fillId="0" borderId="0" applyNumberFormat="0" applyFill="0" applyBorder="0" applyAlignment="0">
      <alignment horizontal="centerContinuous" vertical="center"/>
    </xf>
    <xf numFmtId="203" fontId="30" fillId="0" borderId="0">
      <alignment vertical="center"/>
    </xf>
    <xf numFmtId="41" fontId="4" fillId="0" borderId="0" applyFont="0" applyFill="0" applyBorder="0" applyAlignment="0" applyProtection="0"/>
    <xf numFmtId="179" fontId="11" fillId="0" borderId="0" applyFont="0" applyFill="0" applyBorder="0" applyAlignment="0" applyProtection="0"/>
    <xf numFmtId="176" fontId="5" fillId="0" borderId="0" applyFill="0" applyBorder="0" applyProtection="0">
      <alignment horizontal="right"/>
    </xf>
    <xf numFmtId="176" fontId="5" fillId="0" borderId="0" applyFill="0" applyBorder="0" applyProtection="0">
      <alignment horizontal="right"/>
    </xf>
    <xf numFmtId="41" fontId="11" fillId="0" borderId="0" applyFont="0" applyFill="0" applyBorder="0" applyAlignment="0" applyProtection="0"/>
    <xf numFmtId="181" fontId="8" fillId="0" borderId="0" applyFont="0" applyFill="0" applyBorder="0" applyAlignment="0" applyProtection="0"/>
    <xf numFmtId="0" fontId="16" fillId="0" borderId="0"/>
    <xf numFmtId="0" fontId="20" fillId="0" borderId="0"/>
    <xf numFmtId="0" fontId="31" fillId="0" borderId="14"/>
    <xf numFmtId="0" fontId="73" fillId="0" borderId="15" applyNumberFormat="0" applyFill="0" applyAlignment="0" applyProtection="0">
      <alignment vertical="center"/>
    </xf>
    <xf numFmtId="0" fontId="74" fillId="0" borderId="16" applyNumberFormat="0" applyFill="0" applyAlignment="0" applyProtection="0">
      <alignment vertical="center"/>
    </xf>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214" fontId="32"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214" fontId="32"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0" fontId="15" fillId="0" borderId="0" applyNumberFormat="0" applyAlignment="0">
      <alignment horizontal="left" vertical="center"/>
    </xf>
    <xf numFmtId="0" fontId="75" fillId="7" borderId="6" applyNumberFormat="0" applyAlignment="0" applyProtection="0">
      <alignment vertical="center"/>
    </xf>
    <xf numFmtId="4" fontId="17" fillId="0" borderId="0">
      <protection locked="0"/>
    </xf>
    <xf numFmtId="201" fontId="8" fillId="0" borderId="0">
      <protection locked="0"/>
    </xf>
    <xf numFmtId="0" fontId="8" fillId="0" borderId="17" applyNumberFormat="0"/>
    <xf numFmtId="0" fontId="76" fillId="0" borderId="0" applyNumberFormat="0" applyFill="0" applyBorder="0" applyAlignment="0" applyProtection="0">
      <alignment vertical="center"/>
    </xf>
    <xf numFmtId="0" fontId="77" fillId="0" borderId="18" applyNumberFormat="0" applyFill="0" applyAlignment="0" applyProtection="0">
      <alignment vertical="center"/>
    </xf>
    <xf numFmtId="0" fontId="78" fillId="0" borderId="19" applyNumberFormat="0" applyFill="0" applyAlignment="0" applyProtection="0">
      <alignment vertical="center"/>
    </xf>
    <xf numFmtId="0" fontId="79" fillId="0" borderId="20" applyNumberFormat="0" applyFill="0" applyAlignment="0" applyProtection="0">
      <alignment vertical="center"/>
    </xf>
    <xf numFmtId="0" fontId="79" fillId="0" borderId="0" applyNumberFormat="0" applyFill="0" applyBorder="0" applyAlignment="0" applyProtection="0">
      <alignment vertical="center"/>
    </xf>
    <xf numFmtId="0" fontId="8" fillId="0" borderId="7">
      <alignment horizontal="distributed" vertical="center"/>
    </xf>
    <xf numFmtId="0" fontId="8" fillId="0" borderId="21">
      <alignment horizontal="distributed" vertical="top"/>
    </xf>
    <xf numFmtId="0" fontId="8" fillId="0" borderId="22">
      <alignment horizontal="distributed"/>
    </xf>
    <xf numFmtId="179" fontId="33" fillId="0" borderId="0">
      <alignment vertical="center"/>
    </xf>
    <xf numFmtId="0" fontId="80" fillId="4" borderId="0" applyNumberFormat="0" applyBorder="0" applyAlignment="0" applyProtection="0">
      <alignment vertical="center"/>
    </xf>
    <xf numFmtId="0" fontId="8" fillId="0" borderId="0"/>
    <xf numFmtId="0" fontId="81" fillId="20" borderId="23" applyNumberFormat="0" applyAlignment="0" applyProtection="0">
      <alignment vertical="center"/>
    </xf>
    <xf numFmtId="180" fontId="4" fillId="0" borderId="0" applyFont="0" applyFill="0" applyBorder="0" applyProtection="0">
      <alignment vertical="center"/>
    </xf>
    <xf numFmtId="38" fontId="24" fillId="0" borderId="0" applyFont="0" applyFill="0" applyBorder="0" applyProtection="0">
      <alignment vertical="center"/>
    </xf>
    <xf numFmtId="41" fontId="4" fillId="0" borderId="0" applyFont="0" applyFill="0" applyBorder="0" applyAlignment="0" applyProtection="0"/>
    <xf numFmtId="179" fontId="8" fillId="0" borderId="0" applyNumberFormat="0" applyFont="0" applyFill="0" applyBorder="0" applyProtection="0">
      <alignment vertical="center"/>
    </xf>
    <xf numFmtId="183" fontId="5" fillId="23" borderId="0" applyFill="0" applyBorder="0" applyProtection="0">
      <alignment horizontal="right"/>
    </xf>
    <xf numFmtId="38" fontId="24" fillId="0" borderId="0" applyFont="0" applyFill="0" applyBorder="0" applyAlignment="0" applyProtection="0">
      <alignment vertical="center"/>
    </xf>
    <xf numFmtId="213" fontId="4" fillId="0" borderId="0" applyFont="0" applyFill="0" applyBorder="0" applyAlignment="0" applyProtection="0">
      <alignment vertical="center"/>
    </xf>
    <xf numFmtId="178" fontId="4" fillId="0" borderId="0" applyFont="0" applyFill="0" applyBorder="0" applyAlignment="0" applyProtection="0">
      <alignment vertical="center"/>
    </xf>
    <xf numFmtId="43" fontId="4" fillId="0" borderId="0" applyFont="0" applyFill="0" applyBorder="0" applyAlignment="0" applyProtection="0"/>
    <xf numFmtId="199" fontId="8" fillId="0" borderId="0">
      <protection locked="0"/>
    </xf>
    <xf numFmtId="0" fontId="82" fillId="0" borderId="0">
      <alignment vertical="center"/>
    </xf>
    <xf numFmtId="0" fontId="34" fillId="0" borderId="0"/>
    <xf numFmtId="0" fontId="8" fillId="0" borderId="0"/>
    <xf numFmtId="0" fontId="5" fillId="0" borderId="0"/>
    <xf numFmtId="37" fontId="8" fillId="0" borderId="0"/>
    <xf numFmtId="0" fontId="8" fillId="0" borderId="0"/>
    <xf numFmtId="37" fontId="8" fillId="0" borderId="0"/>
    <xf numFmtId="37" fontId="8" fillId="0" borderId="0"/>
    <xf numFmtId="37" fontId="8" fillId="0" borderId="0"/>
    <xf numFmtId="37" fontId="8" fillId="0" borderId="0"/>
    <xf numFmtId="37" fontId="8" fillId="0" borderId="0"/>
    <xf numFmtId="0" fontId="4" fillId="0" borderId="0"/>
    <xf numFmtId="0" fontId="4" fillId="0" borderId="0"/>
    <xf numFmtId="0" fontId="8" fillId="0" borderId="0"/>
    <xf numFmtId="0" fontId="5" fillId="0" borderId="0"/>
    <xf numFmtId="0" fontId="5" fillId="0" borderId="0"/>
    <xf numFmtId="0" fontId="5" fillId="0" borderId="0"/>
    <xf numFmtId="0" fontId="5" fillId="0" borderId="0"/>
    <xf numFmtId="0" fontId="8" fillId="0" borderId="0"/>
    <xf numFmtId="0" fontId="4" fillId="0" borderId="0"/>
    <xf numFmtId="37" fontId="8" fillId="0" borderId="0"/>
    <xf numFmtId="0" fontId="4" fillId="0" borderId="0"/>
    <xf numFmtId="37" fontId="8" fillId="0" borderId="0"/>
    <xf numFmtId="0" fontId="8" fillId="0" borderId="9">
      <alignment vertical="center" wrapText="1"/>
    </xf>
    <xf numFmtId="14" fontId="35" fillId="0" borderId="0" applyFont="0" applyFill="0" applyBorder="0" applyAlignment="0" applyProtection="0"/>
    <xf numFmtId="212" fontId="8" fillId="0" borderId="0" applyFont="0" applyFill="0" applyBorder="0" applyAlignment="0" applyProtection="0"/>
    <xf numFmtId="0" fontId="17" fillId="0" borderId="24">
      <protection locked="0"/>
    </xf>
    <xf numFmtId="198" fontId="8" fillId="0" borderId="0">
      <protection locked="0"/>
    </xf>
    <xf numFmtId="202" fontId="8" fillId="0" borderId="0">
      <protection locked="0"/>
    </xf>
    <xf numFmtId="3" fontId="14" fillId="0" borderId="0"/>
    <xf numFmtId="197" fontId="9" fillId="26" borderId="25">
      <alignment horizontal="center" vertical="center"/>
    </xf>
    <xf numFmtId="0" fontId="4" fillId="0" borderId="0">
      <protection locked="0"/>
    </xf>
    <xf numFmtId="0" fontId="36" fillId="0" borderId="0" applyFont="0" applyFill="0" applyBorder="0" applyAlignment="0" applyProtection="0"/>
    <xf numFmtId="0" fontId="37" fillId="0" borderId="0" applyFont="0" applyFill="0" applyBorder="0" applyAlignment="0" applyProtection="0"/>
    <xf numFmtId="0" fontId="4" fillId="0" borderId="0">
      <protection locked="0"/>
    </xf>
    <xf numFmtId="0" fontId="36" fillId="0" borderId="0" applyFont="0" applyFill="0" applyBorder="0" applyAlignment="0" applyProtection="0"/>
    <xf numFmtId="0" fontId="4" fillId="0" borderId="0" applyFont="0" applyFill="0" applyBorder="0" applyAlignment="0" applyProtection="0"/>
    <xf numFmtId="0" fontId="36" fillId="0" borderId="0" applyFont="0" applyFill="0" applyBorder="0" applyAlignment="0" applyProtection="0"/>
    <xf numFmtId="0" fontId="4" fillId="0" borderId="0" applyFont="0" applyFill="0" applyBorder="0" applyAlignment="0" applyProtection="0"/>
    <xf numFmtId="0" fontId="36" fillId="0" borderId="0" applyFont="0" applyFill="0" applyBorder="0" applyAlignment="0" applyProtection="0"/>
    <xf numFmtId="0" fontId="4" fillId="0" borderId="0" applyFont="0" applyFill="0" applyBorder="0" applyAlignment="0" applyProtection="0"/>
    <xf numFmtId="0" fontId="38" fillId="0" borderId="0"/>
    <xf numFmtId="0" fontId="16" fillId="0" borderId="0"/>
    <xf numFmtId="0" fontId="16" fillId="0" borderId="0"/>
    <xf numFmtId="0" fontId="38" fillId="0" borderId="0"/>
    <xf numFmtId="0" fontId="39" fillId="0" borderId="0"/>
    <xf numFmtId="0" fontId="40" fillId="0" borderId="0"/>
    <xf numFmtId="0" fontId="41" fillId="0" borderId="0"/>
    <xf numFmtId="0" fontId="36" fillId="0" borderId="0"/>
    <xf numFmtId="0" fontId="37" fillId="0" borderId="0"/>
    <xf numFmtId="0" fontId="36" fillId="0" borderId="0"/>
    <xf numFmtId="0" fontId="42" fillId="0" borderId="0"/>
    <xf numFmtId="0" fontId="4" fillId="0" borderId="0" applyFill="0" applyBorder="0" applyAlignment="0"/>
    <xf numFmtId="0" fontId="43" fillId="0" borderId="0"/>
    <xf numFmtId="4" fontId="17" fillId="0" borderId="0">
      <protection locked="0"/>
    </xf>
    <xf numFmtId="0" fontId="16" fillId="0" borderId="0" applyFont="0" applyFill="0" applyBorder="0" applyAlignment="0" applyProtection="0"/>
    <xf numFmtId="188" fontId="11" fillId="0" borderId="0"/>
    <xf numFmtId="0" fontId="16" fillId="0" borderId="0" applyFont="0" applyFill="0" applyBorder="0" applyAlignment="0" applyProtection="0"/>
    <xf numFmtId="216" fontId="17" fillId="0" borderId="0">
      <protection locked="0"/>
    </xf>
    <xf numFmtId="0" fontId="44" fillId="0" borderId="0" applyNumberFormat="0" applyAlignment="0">
      <alignment horizontal="left"/>
    </xf>
    <xf numFmtId="0" fontId="8" fillId="0" borderId="0">
      <protection locked="0"/>
    </xf>
    <xf numFmtId="0" fontId="16" fillId="0" borderId="0" applyFont="0" applyFill="0" applyBorder="0" applyAlignment="0" applyProtection="0"/>
    <xf numFmtId="0" fontId="8" fillId="0" borderId="0" applyFont="0" applyFill="0" applyBorder="0" applyAlignment="0" applyProtection="0"/>
    <xf numFmtId="217" fontId="17" fillId="0" borderId="0">
      <protection locked="0"/>
    </xf>
    <xf numFmtId="186" fontId="11" fillId="0" borderId="0"/>
    <xf numFmtId="205" fontId="45" fillId="0" borderId="0">
      <protection locked="0"/>
    </xf>
    <xf numFmtId="38" fontId="18" fillId="0" borderId="0" applyFont="0" applyFill="0" applyBorder="0" applyAlignment="0" applyProtection="0"/>
    <xf numFmtId="40" fontId="18" fillId="0" borderId="0" applyFont="0" applyFill="0" applyBorder="0" applyAlignment="0" applyProtection="0"/>
    <xf numFmtId="187" fontId="11" fillId="0" borderId="0"/>
    <xf numFmtId="0" fontId="46" fillId="0" borderId="0" applyNumberFormat="0" applyAlignment="0">
      <alignment horizontal="left"/>
    </xf>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206" fontId="16" fillId="0" borderId="0">
      <protection locked="0"/>
    </xf>
    <xf numFmtId="0" fontId="8" fillId="0" borderId="0"/>
    <xf numFmtId="38" fontId="48" fillId="23" borderId="0" applyNumberFormat="0" applyBorder="0" applyAlignment="0" applyProtection="0"/>
    <xf numFmtId="0" fontId="49" fillId="0" borderId="0" applyAlignment="0">
      <alignment horizontal="right"/>
    </xf>
    <xf numFmtId="0" fontId="50" fillId="0" borderId="0"/>
    <xf numFmtId="0" fontId="51" fillId="0" borderId="0"/>
    <xf numFmtId="0" fontId="52" fillId="0" borderId="0">
      <alignment horizontal="left"/>
    </xf>
    <xf numFmtId="0" fontId="53" fillId="0" borderId="26" applyNumberFormat="0" applyAlignment="0" applyProtection="0">
      <alignment horizontal="left" vertical="center"/>
    </xf>
    <xf numFmtId="0" fontId="53" fillId="0" borderId="27">
      <alignment horizontal="left" vertical="center"/>
    </xf>
    <xf numFmtId="0" fontId="22" fillId="0" borderId="0">
      <protection locked="0"/>
    </xf>
    <xf numFmtId="0" fontId="22" fillId="0" borderId="0">
      <protection locked="0"/>
    </xf>
    <xf numFmtId="207" fontId="9" fillId="0" borderId="0">
      <protection locked="0"/>
    </xf>
    <xf numFmtId="207" fontId="9" fillId="0" borderId="0">
      <protection locked="0"/>
    </xf>
    <xf numFmtId="0" fontId="54" fillId="0" borderId="0" applyNumberFormat="0" applyFill="0" applyBorder="0" applyAlignment="0" applyProtection="0"/>
    <xf numFmtId="0" fontId="55" fillId="0" borderId="28" applyNumberFormat="0" applyFill="0" applyAlignment="0" applyProtection="0"/>
    <xf numFmtId="10" fontId="48" fillId="23" borderId="7" applyNumberFormat="0" applyBorder="0" applyAlignment="0" applyProtection="0"/>
    <xf numFmtId="179" fontId="16" fillId="0" borderId="0" applyFont="0" applyFill="0" applyBorder="0" applyAlignment="0" applyProtection="0"/>
    <xf numFmtId="181" fontId="16" fillId="0" borderId="0" applyFont="0" applyFill="0" applyBorder="0" applyAlignment="0" applyProtection="0"/>
    <xf numFmtId="0" fontId="56" fillId="0" borderId="29"/>
    <xf numFmtId="0" fontId="16" fillId="0" borderId="0" applyFont="0" applyFill="0" applyBorder="0" applyAlignment="0" applyProtection="0"/>
    <xf numFmtId="0" fontId="16" fillId="0" borderId="0" applyFont="0" applyFill="0" applyBorder="0" applyAlignment="0" applyProtection="0"/>
    <xf numFmtId="37" fontId="57" fillId="0" borderId="0"/>
    <xf numFmtId="0" fontId="8" fillId="0" borderId="0"/>
    <xf numFmtId="195" fontId="58"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6" fillId="0" borderId="0"/>
    <xf numFmtId="0" fontId="8" fillId="0" borderId="0">
      <protection locked="0"/>
    </xf>
    <xf numFmtId="10" fontId="16" fillId="0" borderId="0" applyFont="0" applyFill="0" applyBorder="0" applyAlignment="0" applyProtection="0"/>
    <xf numFmtId="218" fontId="8" fillId="0" borderId="0">
      <protection locked="0"/>
    </xf>
    <xf numFmtId="30" fontId="60" fillId="0" borderId="0" applyNumberFormat="0" applyFill="0" applyBorder="0" applyAlignment="0" applyProtection="0">
      <alignment horizontal="left"/>
    </xf>
    <xf numFmtId="211" fontId="59" fillId="0" borderId="0"/>
    <xf numFmtId="0" fontId="56" fillId="0" borderId="0"/>
    <xf numFmtId="40" fontId="61" fillId="0" borderId="0" applyBorder="0">
      <alignment horizontal="right"/>
    </xf>
    <xf numFmtId="0" fontId="16" fillId="0" borderId="0"/>
    <xf numFmtId="0" fontId="16" fillId="0" borderId="0"/>
    <xf numFmtId="0" fontId="62" fillId="27" borderId="0">
      <alignment horizontal="centerContinuous"/>
    </xf>
    <xf numFmtId="0" fontId="12" fillId="0" borderId="0" applyFill="0" applyBorder="0" applyProtection="0">
      <alignment horizontal="centerContinuous" vertical="center"/>
    </xf>
    <xf numFmtId="0" fontId="9" fillId="23" borderId="0" applyFill="0" applyBorder="0" applyProtection="0">
      <alignment horizontal="center" vertical="center"/>
    </xf>
    <xf numFmtId="0" fontId="9" fillId="23" borderId="0" applyFill="0" applyBorder="0" applyProtection="0">
      <alignment horizontal="center" vertical="center"/>
    </xf>
    <xf numFmtId="207" fontId="9" fillId="0" borderId="30">
      <protection locked="0"/>
    </xf>
    <xf numFmtId="0" fontId="7" fillId="0" borderId="31">
      <alignment horizontal="left"/>
    </xf>
    <xf numFmtId="37" fontId="48" fillId="28" borderId="0" applyNumberFormat="0" applyBorder="0" applyAlignment="0" applyProtection="0"/>
    <xf numFmtId="37" fontId="48" fillId="0" borderId="0"/>
    <xf numFmtId="3" fontId="63" fillId="0" borderId="28" applyProtection="0"/>
    <xf numFmtId="189" fontId="18" fillId="0" borderId="0" applyFont="0" applyFill="0" applyBorder="0" applyAlignment="0" applyProtection="0"/>
    <xf numFmtId="190" fontId="18" fillId="0" borderId="0" applyFont="0" applyFill="0" applyBorder="0" applyAlignment="0" applyProtection="0"/>
    <xf numFmtId="0" fontId="3" fillId="0" borderId="0">
      <alignment vertical="center"/>
    </xf>
    <xf numFmtId="0" fontId="4" fillId="0" borderId="0"/>
    <xf numFmtId="0" fontId="2" fillId="0" borderId="0">
      <alignment vertical="center"/>
    </xf>
    <xf numFmtId="0" fontId="5" fillId="0" borderId="0"/>
    <xf numFmtId="41" fontId="5" fillId="0" borderId="0" applyFont="0" applyFill="0" applyBorder="0" applyAlignment="0" applyProtection="0"/>
    <xf numFmtId="41" fontId="5" fillId="0" borderId="0" applyFont="0" applyFill="0" applyBorder="0" applyAlignment="0" applyProtection="0"/>
    <xf numFmtId="0" fontId="1" fillId="0" borderId="0">
      <alignment vertical="center"/>
    </xf>
    <xf numFmtId="0" fontId="8" fillId="0" borderId="0"/>
    <xf numFmtId="179" fontId="8" fillId="0" borderId="0" applyFont="0" applyFill="0" applyBorder="0" applyAlignment="0" applyProtection="0"/>
    <xf numFmtId="0" fontId="16" fillId="0" borderId="0"/>
    <xf numFmtId="0" fontId="16" fillId="0" borderId="0"/>
    <xf numFmtId="0" fontId="16" fillId="0" borderId="0"/>
  </cellStyleXfs>
  <cellXfs count="985">
    <xf numFmtId="0" fontId="0" fillId="0" borderId="0" xfId="0"/>
    <xf numFmtId="184" fontId="5" fillId="0" borderId="0" xfId="412" applyNumberFormat="1" applyFont="1" applyAlignment="1">
      <alignment vertical="center"/>
    </xf>
    <xf numFmtId="184" fontId="5" fillId="0" borderId="0" xfId="412" applyNumberFormat="1" applyFont="1" applyBorder="1" applyAlignment="1">
      <alignment vertical="center"/>
    </xf>
    <xf numFmtId="0" fontId="5" fillId="0" borderId="0" xfId="412" applyNumberFormat="1" applyFont="1" applyAlignment="1">
      <alignment vertical="center"/>
    </xf>
    <xf numFmtId="184" fontId="85" fillId="0" borderId="0" xfId="412" applyNumberFormat="1" applyFont="1" applyAlignment="1">
      <alignment horizontal="centerContinuous" vertical="center"/>
    </xf>
    <xf numFmtId="184" fontId="5" fillId="0" borderId="0" xfId="412" applyNumberFormat="1" applyFont="1" applyAlignment="1">
      <alignment horizontal="centerContinuous" vertical="center"/>
    </xf>
    <xf numFmtId="184" fontId="5" fillId="0" borderId="0" xfId="412" applyNumberFormat="1" applyFont="1" applyBorder="1" applyAlignment="1">
      <alignment horizontal="centerContinuous" vertical="center"/>
    </xf>
    <xf numFmtId="0" fontId="5" fillId="0" borderId="0" xfId="412" applyNumberFormat="1" applyFont="1" applyAlignment="1">
      <alignment horizontal="centerContinuous" vertical="center"/>
    </xf>
    <xf numFmtId="184" fontId="86" fillId="0" borderId="0" xfId="412" applyNumberFormat="1" applyFont="1" applyAlignment="1">
      <alignment horizontal="centerContinuous" vertical="center"/>
    </xf>
    <xf numFmtId="0" fontId="5" fillId="0" borderId="0" xfId="412" applyNumberFormat="1" applyFont="1" applyAlignment="1" applyProtection="1">
      <alignment horizontal="right" vertical="center"/>
    </xf>
    <xf numFmtId="0" fontId="5" fillId="0" borderId="0" xfId="405" applyNumberFormat="1" applyFont="1" applyAlignment="1">
      <alignment vertical="center"/>
    </xf>
    <xf numFmtId="0" fontId="5" fillId="0" borderId="0" xfId="412" applyNumberFormat="1" applyFont="1" applyAlignment="1">
      <alignment horizontal="right" vertical="center"/>
    </xf>
    <xf numFmtId="184" fontId="87" fillId="0" borderId="22" xfId="412" applyNumberFormat="1" applyFont="1" applyFill="1" applyBorder="1" applyAlignment="1" applyProtection="1">
      <alignment horizontal="centerContinuous" vertical="center"/>
    </xf>
    <xf numFmtId="184" fontId="87" fillId="0" borderId="47" xfId="412" applyNumberFormat="1" applyFont="1" applyFill="1" applyBorder="1" applyAlignment="1">
      <alignment horizontal="centerContinuous" vertical="center"/>
    </xf>
    <xf numFmtId="184" fontId="87" fillId="0" borderId="48" xfId="412" applyNumberFormat="1" applyFont="1" applyFill="1" applyBorder="1" applyAlignment="1">
      <alignment horizontal="centerContinuous" vertical="center"/>
    </xf>
    <xf numFmtId="184" fontId="87" fillId="0" borderId="22" xfId="412" applyNumberFormat="1" applyFont="1" applyFill="1" applyBorder="1" applyAlignment="1" applyProtection="1">
      <alignment horizontal="center" vertical="center"/>
    </xf>
    <xf numFmtId="184" fontId="87" fillId="0" borderId="7" xfId="412" applyNumberFormat="1" applyFont="1" applyFill="1" applyBorder="1" applyAlignment="1" applyProtection="1">
      <alignment horizontal="center" vertical="center" wrapText="1"/>
    </xf>
    <xf numFmtId="0" fontId="87" fillId="0" borderId="48" xfId="412" applyNumberFormat="1" applyFont="1" applyFill="1" applyBorder="1" applyAlignment="1" applyProtection="1">
      <alignment horizontal="centerContinuous" vertical="center"/>
    </xf>
    <xf numFmtId="0" fontId="87" fillId="0" borderId="48" xfId="412" applyNumberFormat="1" applyFont="1" applyFill="1" applyBorder="1" applyAlignment="1">
      <alignment horizontal="centerContinuous" vertical="center"/>
    </xf>
    <xf numFmtId="0" fontId="87" fillId="0" borderId="50" xfId="412" applyNumberFormat="1" applyFont="1" applyFill="1" applyBorder="1" applyAlignment="1">
      <alignment horizontal="centerContinuous" vertical="center"/>
    </xf>
    <xf numFmtId="184" fontId="5" fillId="0" borderId="59" xfId="412" applyNumberFormat="1" applyFont="1" applyBorder="1" applyAlignment="1" applyProtection="1">
      <alignment horizontal="centerContinuous" vertical="center"/>
    </xf>
    <xf numFmtId="184" fontId="5" fillId="0" borderId="39" xfId="412" applyNumberFormat="1" applyFont="1" applyBorder="1" applyAlignment="1">
      <alignment horizontal="centerContinuous" vertical="center"/>
    </xf>
    <xf numFmtId="176" fontId="5" fillId="0" borderId="33" xfId="412" applyNumberFormat="1" applyFont="1" applyBorder="1" applyAlignment="1" applyProtection="1">
      <alignment vertical="center"/>
    </xf>
    <xf numFmtId="204" fontId="5" fillId="0" borderId="33" xfId="217" applyNumberFormat="1" applyFont="1" applyBorder="1" applyAlignment="1" applyProtection="1">
      <alignment vertical="center"/>
    </xf>
    <xf numFmtId="0" fontId="5" fillId="0" borderId="39" xfId="412" applyNumberFormat="1" applyFont="1" applyBorder="1" applyAlignment="1">
      <alignment vertical="center"/>
    </xf>
    <xf numFmtId="0" fontId="5" fillId="0" borderId="40" xfId="412" applyNumberFormat="1" applyFont="1" applyBorder="1" applyAlignment="1">
      <alignment vertical="center"/>
    </xf>
    <xf numFmtId="184" fontId="5" fillId="0" borderId="60" xfId="412" applyNumberFormat="1" applyFont="1" applyBorder="1" applyAlignment="1" applyProtection="1">
      <alignment horizontal="centerContinuous" vertical="center"/>
    </xf>
    <xf numFmtId="184" fontId="5" fillId="0" borderId="41" xfId="412" applyNumberFormat="1" applyFont="1" applyBorder="1" applyAlignment="1">
      <alignment horizontal="centerContinuous" vertical="center"/>
    </xf>
    <xf numFmtId="176" fontId="5" fillId="0" borderId="35" xfId="412" applyNumberFormat="1" applyFont="1" applyBorder="1" applyAlignment="1" applyProtection="1">
      <alignment vertical="center"/>
    </xf>
    <xf numFmtId="204" fontId="5" fillId="0" borderId="35" xfId="217" applyNumberFormat="1" applyFont="1" applyBorder="1" applyAlignment="1" applyProtection="1">
      <alignment vertical="center"/>
    </xf>
    <xf numFmtId="0" fontId="5" fillId="0" borderId="41" xfId="412" applyNumberFormat="1" applyFont="1" applyBorder="1" applyAlignment="1">
      <alignment vertical="center"/>
    </xf>
    <xf numFmtId="0" fontId="5" fillId="0" borderId="42" xfId="412" applyNumberFormat="1" applyFont="1" applyBorder="1" applyAlignment="1">
      <alignment vertical="center"/>
    </xf>
    <xf numFmtId="219" fontId="5" fillId="0" borderId="49" xfId="412" applyNumberFormat="1" applyFont="1" applyBorder="1" applyAlignment="1" applyProtection="1">
      <alignment horizontal="centerContinuous" vertical="center"/>
    </xf>
    <xf numFmtId="219" fontId="5" fillId="0" borderId="43" xfId="412" applyNumberFormat="1" applyFont="1" applyBorder="1" applyAlignment="1">
      <alignment horizontal="centerContinuous" vertical="center"/>
    </xf>
    <xf numFmtId="176" fontId="5" fillId="0" borderId="36" xfId="412" applyNumberFormat="1" applyFont="1" applyBorder="1" applyAlignment="1" applyProtection="1">
      <alignment vertical="center"/>
    </xf>
    <xf numFmtId="204" fontId="5" fillId="0" borderId="36" xfId="217" applyNumberFormat="1" applyFont="1" applyBorder="1" applyAlignment="1" applyProtection="1">
      <alignment vertical="center"/>
    </xf>
    <xf numFmtId="0" fontId="5" fillId="0" borderId="43" xfId="412" applyNumberFormat="1" applyFont="1" applyBorder="1" applyAlignment="1">
      <alignment vertical="center"/>
    </xf>
    <xf numFmtId="0" fontId="5" fillId="0" borderId="44" xfId="412" applyNumberFormat="1" applyFont="1" applyBorder="1" applyAlignment="1">
      <alignment vertical="center"/>
    </xf>
    <xf numFmtId="184" fontId="5" fillId="0" borderId="27" xfId="412" applyNumberFormat="1" applyFont="1" applyBorder="1" applyAlignment="1" applyProtection="1">
      <alignment vertical="center"/>
    </xf>
    <xf numFmtId="184" fontId="5" fillId="0" borderId="48" xfId="412" applyNumberFormat="1" applyFont="1" applyBorder="1" applyAlignment="1">
      <alignment horizontal="centerContinuous" vertical="center"/>
    </xf>
    <xf numFmtId="176" fontId="5" fillId="0" borderId="22" xfId="412" applyNumberFormat="1" applyFont="1" applyBorder="1" applyAlignment="1" applyProtection="1">
      <alignment vertical="center"/>
    </xf>
    <xf numFmtId="4" fontId="5" fillId="0" borderId="7" xfId="217" applyNumberFormat="1" applyFont="1" applyBorder="1" applyAlignment="1" applyProtection="1">
      <alignment vertical="center"/>
    </xf>
    <xf numFmtId="0" fontId="5" fillId="0" borderId="48" xfId="412" applyNumberFormat="1" applyFont="1" applyBorder="1" applyAlignment="1">
      <alignment vertical="center"/>
    </xf>
    <xf numFmtId="0" fontId="5" fillId="0" borderId="50" xfId="412" applyNumberFormat="1" applyFont="1" applyBorder="1" applyAlignment="1">
      <alignment vertical="center"/>
    </xf>
    <xf numFmtId="184" fontId="5" fillId="0" borderId="49" xfId="412" applyNumberFormat="1" applyFont="1" applyBorder="1" applyAlignment="1" applyProtection="1">
      <alignment horizontal="centerContinuous" vertical="center"/>
    </xf>
    <xf numFmtId="184" fontId="5" fillId="0" borderId="43" xfId="412" applyNumberFormat="1" applyFont="1" applyBorder="1" applyAlignment="1">
      <alignment horizontal="centerContinuous" vertical="center"/>
    </xf>
    <xf numFmtId="184" fontId="5" fillId="0" borderId="27" xfId="412" applyNumberFormat="1" applyFont="1" applyBorder="1" applyAlignment="1" applyProtection="1">
      <alignment horizontal="centerContinuous" vertical="center"/>
    </xf>
    <xf numFmtId="184" fontId="5" fillId="0" borderId="47" xfId="412" applyNumberFormat="1" applyFont="1" applyBorder="1" applyAlignment="1" applyProtection="1">
      <alignment horizontal="centerContinuous" vertical="center"/>
    </xf>
    <xf numFmtId="176" fontId="5" fillId="0" borderId="7" xfId="412" applyNumberFormat="1" applyFont="1" applyBorder="1" applyAlignment="1" applyProtection="1">
      <alignment vertical="center"/>
    </xf>
    <xf numFmtId="0" fontId="5" fillId="0" borderId="27" xfId="412" applyNumberFormat="1" applyFont="1" applyBorder="1" applyAlignment="1" applyProtection="1">
      <alignment horizontal="fill" vertical="center"/>
    </xf>
    <xf numFmtId="0" fontId="5" fillId="0" borderId="47" xfId="412" applyNumberFormat="1" applyFont="1" applyBorder="1" applyAlignment="1" applyProtection="1">
      <alignment horizontal="fill" vertical="center"/>
    </xf>
    <xf numFmtId="10" fontId="5" fillId="0" borderId="35" xfId="397" applyNumberFormat="1" applyFont="1" applyFill="1" applyBorder="1" applyAlignment="1" applyProtection="1">
      <alignment horizontal="centerContinuous" vertical="center"/>
    </xf>
    <xf numFmtId="184" fontId="5" fillId="0" borderId="42" xfId="412" applyNumberFormat="1" applyFont="1" applyBorder="1" applyAlignment="1">
      <alignment horizontal="centerContinuous" vertical="center"/>
    </xf>
    <xf numFmtId="10" fontId="5" fillId="0" borderId="35" xfId="397" applyNumberFormat="1" applyFont="1" applyFill="1" applyBorder="1" applyAlignment="1" applyProtection="1">
      <alignment horizontal="centerContinuous" vertical="center" shrinkToFit="1"/>
    </xf>
    <xf numFmtId="184" fontId="5" fillId="0" borderId="41" xfId="412" applyNumberFormat="1" applyFont="1" applyBorder="1" applyAlignment="1">
      <alignment horizontal="centerContinuous" vertical="center" shrinkToFit="1"/>
    </xf>
    <xf numFmtId="184" fontId="5" fillId="0" borderId="42" xfId="412" applyNumberFormat="1" applyFont="1" applyBorder="1" applyAlignment="1">
      <alignment horizontal="centerContinuous" vertical="center" shrinkToFit="1"/>
    </xf>
    <xf numFmtId="10" fontId="5" fillId="0" borderId="36" xfId="397" applyNumberFormat="1" applyFont="1" applyBorder="1" applyAlignment="1" applyProtection="1">
      <alignment horizontal="centerContinuous" vertical="center"/>
    </xf>
    <xf numFmtId="184" fontId="5" fillId="0" borderId="44" xfId="412" applyNumberFormat="1" applyFont="1" applyBorder="1" applyAlignment="1">
      <alignment horizontal="centerContinuous" vertical="center"/>
    </xf>
    <xf numFmtId="184" fontId="5" fillId="0" borderId="27" xfId="412" applyNumberFormat="1" applyFont="1" applyBorder="1" applyAlignment="1">
      <alignment horizontal="centerContinuous" vertical="center"/>
    </xf>
    <xf numFmtId="184" fontId="5" fillId="0" borderId="47" xfId="412" applyNumberFormat="1" applyFont="1" applyBorder="1" applyAlignment="1">
      <alignment horizontal="centerContinuous" vertical="center"/>
    </xf>
    <xf numFmtId="0" fontId="5" fillId="0" borderId="27" xfId="412" applyNumberFormat="1" applyFont="1" applyBorder="1" applyAlignment="1">
      <alignment vertical="center"/>
    </xf>
    <xf numFmtId="0" fontId="5" fillId="0" borderId="47" xfId="412" applyNumberFormat="1" applyFont="1" applyBorder="1" applyAlignment="1">
      <alignment vertical="center"/>
    </xf>
    <xf numFmtId="184" fontId="5" fillId="0" borderId="2" xfId="412" applyNumberFormat="1" applyFont="1" applyBorder="1" applyAlignment="1" applyProtection="1">
      <alignment horizontal="left" vertical="center"/>
    </xf>
    <xf numFmtId="184" fontId="5" fillId="0" borderId="27" xfId="412" applyNumberFormat="1" applyFont="1" applyBorder="1" applyAlignment="1">
      <alignment vertical="center"/>
    </xf>
    <xf numFmtId="184" fontId="5" fillId="0" borderId="27" xfId="412" applyNumberFormat="1" applyFont="1" applyBorder="1" applyAlignment="1" applyProtection="1">
      <alignment horizontal="left" vertical="center"/>
    </xf>
    <xf numFmtId="0" fontId="5" fillId="0" borderId="27" xfId="412" applyNumberFormat="1" applyFont="1" applyBorder="1" applyAlignment="1" applyProtection="1">
      <alignment horizontal="left" vertical="center"/>
    </xf>
    <xf numFmtId="184" fontId="5" fillId="0" borderId="7" xfId="412" applyNumberFormat="1" applyFont="1" applyBorder="1" applyAlignment="1" applyProtection="1">
      <alignment horizontal="left" vertical="center"/>
    </xf>
    <xf numFmtId="184" fontId="5" fillId="0" borderId="47" xfId="412" applyNumberFormat="1" applyFont="1" applyBorder="1" applyAlignment="1">
      <alignment vertical="center"/>
    </xf>
    <xf numFmtId="41" fontId="5" fillId="0" borderId="27" xfId="238" applyFont="1" applyBorder="1" applyAlignment="1" applyProtection="1">
      <alignment vertical="center"/>
    </xf>
    <xf numFmtId="0" fontId="5" fillId="0" borderId="27" xfId="242" applyNumberFormat="1" applyFont="1" applyBorder="1" applyAlignment="1" applyProtection="1">
      <alignment horizontal="center" vertical="center"/>
    </xf>
    <xf numFmtId="0" fontId="5" fillId="0" borderId="27" xfId="412" applyNumberFormat="1" applyFont="1" applyBorder="1" applyAlignment="1" applyProtection="1">
      <alignment horizontal="center" vertical="center"/>
    </xf>
    <xf numFmtId="0" fontId="5" fillId="0" borderId="47" xfId="412" applyNumberFormat="1" applyFont="1" applyBorder="1" applyAlignment="1" applyProtection="1">
      <alignment horizontal="left" vertical="center"/>
    </xf>
    <xf numFmtId="219" fontId="5" fillId="0" borderId="2" xfId="412" applyNumberFormat="1" applyFont="1" applyBorder="1" applyAlignment="1" applyProtection="1">
      <alignment horizontal="left" vertical="center"/>
    </xf>
    <xf numFmtId="219" fontId="5" fillId="0" borderId="27" xfId="412" applyNumberFormat="1" applyFont="1" applyBorder="1" applyAlignment="1">
      <alignment vertical="center"/>
    </xf>
    <xf numFmtId="219" fontId="5" fillId="0" borderId="47" xfId="412" applyNumberFormat="1" applyFont="1" applyBorder="1" applyAlignment="1">
      <alignment vertical="center"/>
    </xf>
    <xf numFmtId="219" fontId="5" fillId="0" borderId="7" xfId="238" applyNumberFormat="1" applyFont="1" applyBorder="1" applyAlignment="1" applyProtection="1">
      <alignment vertical="center"/>
    </xf>
    <xf numFmtId="219" fontId="5" fillId="0" borderId="7" xfId="412" applyNumberFormat="1" applyFont="1" applyBorder="1" applyAlignment="1" applyProtection="1">
      <alignment horizontal="left" vertical="center"/>
    </xf>
    <xf numFmtId="219" fontId="5" fillId="0" borderId="27" xfId="412" applyNumberFormat="1" applyFont="1" applyBorder="1" applyAlignment="1" applyProtection="1">
      <alignment horizontal="left" vertical="center"/>
    </xf>
    <xf numFmtId="204" fontId="5" fillId="0" borderId="7" xfId="217" applyNumberFormat="1" applyFont="1" applyBorder="1" applyAlignment="1" applyProtection="1">
      <alignment vertical="center"/>
    </xf>
    <xf numFmtId="219" fontId="87" fillId="0" borderId="7" xfId="238" applyNumberFormat="1" applyFont="1" applyBorder="1" applyAlignment="1" applyProtection="1">
      <alignment vertical="center"/>
    </xf>
    <xf numFmtId="204" fontId="87" fillId="0" borderId="7" xfId="217" applyNumberFormat="1" applyFont="1" applyBorder="1" applyAlignment="1" applyProtection="1">
      <alignment vertical="center"/>
    </xf>
    <xf numFmtId="219" fontId="5" fillId="0" borderId="48" xfId="412" applyNumberFormat="1" applyFont="1" applyBorder="1" applyAlignment="1" applyProtection="1">
      <alignment horizontal="left" vertical="center"/>
    </xf>
    <xf numFmtId="219" fontId="5" fillId="0" borderId="48" xfId="412" applyNumberFormat="1" applyFont="1" applyBorder="1" applyAlignment="1">
      <alignment vertical="center"/>
    </xf>
    <xf numFmtId="219" fontId="87" fillId="0" borderId="48" xfId="238" applyNumberFormat="1" applyFont="1" applyBorder="1" applyAlignment="1" applyProtection="1">
      <alignment vertical="center"/>
    </xf>
    <xf numFmtId="204" fontId="87" fillId="0" borderId="48" xfId="217" applyNumberFormat="1" applyFont="1" applyBorder="1" applyAlignment="1" applyProtection="1">
      <alignment vertical="center"/>
    </xf>
    <xf numFmtId="0" fontId="5" fillId="0" borderId="48" xfId="412" applyNumberFormat="1" applyFont="1" applyBorder="1" applyAlignment="1" applyProtection="1">
      <alignment horizontal="left" vertical="center"/>
    </xf>
    <xf numFmtId="0" fontId="5" fillId="0" borderId="0" xfId="412" applyNumberFormat="1" applyFont="1" applyBorder="1" applyAlignment="1">
      <alignment vertical="center"/>
    </xf>
    <xf numFmtId="219" fontId="5" fillId="0" borderId="0" xfId="412" applyNumberFormat="1" applyFont="1" applyBorder="1" applyAlignment="1" applyProtection="1">
      <alignment horizontal="left" vertical="center"/>
    </xf>
    <xf numFmtId="184" fontId="5" fillId="0" borderId="0" xfId="412" applyNumberFormat="1" applyFont="1" applyAlignment="1">
      <alignment horizontal="right" vertical="center"/>
    </xf>
    <xf numFmtId="3" fontId="88" fillId="0" borderId="0" xfId="393" applyNumberFormat="1" applyFont="1" applyAlignment="1">
      <alignment vertical="center"/>
    </xf>
    <xf numFmtId="37" fontId="86" fillId="0" borderId="0" xfId="402" applyFont="1" applyAlignment="1">
      <alignment horizontal="centerContinuous" vertical="center"/>
    </xf>
    <xf numFmtId="37" fontId="9" fillId="0" borderId="0" xfId="402" applyFont="1" applyBorder="1" applyAlignment="1">
      <alignment vertical="center"/>
    </xf>
    <xf numFmtId="37" fontId="9" fillId="0" borderId="0" xfId="402" applyFont="1" applyAlignment="1">
      <alignment vertical="center"/>
    </xf>
    <xf numFmtId="37" fontId="85" fillId="0" borderId="0" xfId="402" applyFont="1" applyAlignment="1" applyProtection="1">
      <alignment horizontal="centerContinuous" vertical="center"/>
    </xf>
    <xf numFmtId="37" fontId="5" fillId="0" borderId="0" xfId="402" applyFont="1" applyAlignment="1">
      <alignment vertical="center"/>
    </xf>
    <xf numFmtId="37" fontId="86" fillId="0" borderId="0" xfId="402" applyFont="1" applyAlignment="1" applyProtection="1">
      <alignment horizontal="centerContinuous" vertical="center"/>
    </xf>
    <xf numFmtId="37" fontId="5" fillId="0" borderId="0" xfId="402" applyFont="1" applyAlignment="1">
      <alignment horizontal="right" vertical="center"/>
    </xf>
    <xf numFmtId="37" fontId="5" fillId="0" borderId="0" xfId="402" applyFont="1" applyBorder="1" applyAlignment="1">
      <alignment vertical="center"/>
    </xf>
    <xf numFmtId="0" fontId="87" fillId="29" borderId="67" xfId="411" applyFont="1" applyFill="1" applyBorder="1" applyAlignment="1">
      <alignment horizontal="center" vertical="center" shrinkToFit="1"/>
    </xf>
    <xf numFmtId="0" fontId="87" fillId="29" borderId="68" xfId="411" applyFont="1" applyFill="1" applyBorder="1" applyAlignment="1">
      <alignment horizontal="center" vertical="center" wrapText="1"/>
    </xf>
    <xf numFmtId="37" fontId="87" fillId="29" borderId="69" xfId="402" applyFont="1" applyFill="1" applyBorder="1" applyAlignment="1">
      <alignment horizontal="center" vertical="center"/>
    </xf>
    <xf numFmtId="37" fontId="87" fillId="0" borderId="0" xfId="402" applyFont="1" applyBorder="1" applyAlignment="1">
      <alignment vertical="center"/>
    </xf>
    <xf numFmtId="0" fontId="87" fillId="30" borderId="7" xfId="411" applyFont="1" applyFill="1" applyBorder="1" applyAlignment="1">
      <alignment horizontal="center" vertical="center" wrapText="1"/>
    </xf>
    <xf numFmtId="37" fontId="87" fillId="0" borderId="0" xfId="402" applyFont="1" applyAlignment="1">
      <alignment vertical="center"/>
    </xf>
    <xf numFmtId="49" fontId="87" fillId="0" borderId="70" xfId="411" applyNumberFormat="1" applyFont="1" applyBorder="1" applyAlignment="1">
      <alignment vertical="center" shrinkToFit="1"/>
    </xf>
    <xf numFmtId="221" fontId="5" fillId="0" borderId="22" xfId="238" applyNumberFormat="1" applyFont="1" applyBorder="1" applyAlignment="1">
      <alignment horizontal="right" vertical="center"/>
    </xf>
    <xf numFmtId="0" fontId="5" fillId="0" borderId="22" xfId="411" applyFont="1" applyBorder="1" applyAlignment="1">
      <alignment horizontal="center" vertical="center"/>
    </xf>
    <xf numFmtId="41" fontId="5" fillId="0" borderId="22" xfId="238" applyFont="1" applyBorder="1" applyAlignment="1">
      <alignment horizontal="center" vertical="center"/>
    </xf>
    <xf numFmtId="0" fontId="5" fillId="0" borderId="71" xfId="411" applyFont="1" applyBorder="1" applyAlignment="1">
      <alignment horizontal="center" vertical="center"/>
    </xf>
    <xf numFmtId="49" fontId="5" fillId="0" borderId="56" xfId="411" applyNumberFormat="1" applyFont="1" applyBorder="1" applyAlignment="1">
      <alignment vertical="center" shrinkToFit="1"/>
    </xf>
    <xf numFmtId="221" fontId="5" fillId="0" borderId="34" xfId="238" applyNumberFormat="1" applyFont="1" applyBorder="1" applyAlignment="1">
      <alignment horizontal="right" vertical="center"/>
    </xf>
    <xf numFmtId="0" fontId="5" fillId="0" borderId="34" xfId="411" applyFont="1" applyBorder="1" applyAlignment="1">
      <alignment horizontal="center" vertical="center"/>
    </xf>
    <xf numFmtId="41" fontId="5" fillId="0" borderId="34" xfId="238" applyFont="1" applyBorder="1" applyAlignment="1">
      <alignment horizontal="center" vertical="center"/>
    </xf>
    <xf numFmtId="0" fontId="5" fillId="0" borderId="72" xfId="411" applyFont="1" applyBorder="1" applyAlignment="1">
      <alignment horizontal="center" vertical="center"/>
    </xf>
    <xf numFmtId="49" fontId="5" fillId="0" borderId="56" xfId="411" applyNumberFormat="1" applyFont="1" applyBorder="1" applyAlignment="1">
      <alignment vertical="center"/>
    </xf>
    <xf numFmtId="221" fontId="5" fillId="0" borderId="34" xfId="238" applyNumberFormat="1" applyFont="1" applyBorder="1" applyAlignment="1">
      <alignment horizontal="right" vertical="center" shrinkToFit="1"/>
    </xf>
    <xf numFmtId="0" fontId="5" fillId="0" borderId="34" xfId="411" applyFont="1" applyBorder="1" applyAlignment="1">
      <alignment vertical="center" shrinkToFit="1"/>
    </xf>
    <xf numFmtId="220" fontId="87" fillId="0" borderId="56" xfId="411" applyNumberFormat="1" applyFont="1" applyBorder="1" applyAlignment="1">
      <alignment vertical="center" shrinkToFit="1"/>
    </xf>
    <xf numFmtId="0" fontId="5" fillId="0" borderId="34" xfId="411" applyFont="1" applyBorder="1" applyAlignment="1">
      <alignment vertical="center"/>
    </xf>
    <xf numFmtId="41" fontId="5" fillId="0" borderId="34" xfId="238" applyFont="1" applyBorder="1" applyAlignment="1">
      <alignment vertical="center"/>
    </xf>
    <xf numFmtId="0" fontId="5" fillId="0" borderId="72" xfId="411" applyFont="1" applyBorder="1" applyAlignment="1">
      <alignment vertical="center"/>
    </xf>
    <xf numFmtId="220" fontId="89" fillId="0" borderId="56" xfId="411" applyNumberFormat="1" applyFont="1" applyFill="1" applyBorder="1" applyAlignment="1">
      <alignment vertical="center" shrinkToFit="1"/>
    </xf>
    <xf numFmtId="220" fontId="5" fillId="0" borderId="56" xfId="411" applyNumberFormat="1" applyFont="1" applyBorder="1" applyAlignment="1">
      <alignment vertical="center" shrinkToFit="1"/>
    </xf>
    <xf numFmtId="220" fontId="5" fillId="0" borderId="56" xfId="411" applyNumberFormat="1" applyFont="1" applyFill="1" applyBorder="1" applyAlignment="1">
      <alignment vertical="center" shrinkToFit="1"/>
    </xf>
    <xf numFmtId="221" fontId="5" fillId="0" borderId="34" xfId="238" applyNumberFormat="1" applyFont="1" applyFill="1" applyBorder="1" applyAlignment="1">
      <alignment horizontal="right" vertical="center"/>
    </xf>
    <xf numFmtId="0" fontId="5" fillId="0" borderId="34" xfId="411" applyFont="1" applyFill="1" applyBorder="1" applyAlignment="1">
      <alignment horizontal="center" vertical="center"/>
    </xf>
    <xf numFmtId="41" fontId="5" fillId="0" borderId="34" xfId="238" applyFont="1" applyFill="1" applyBorder="1" applyAlignment="1">
      <alignment horizontal="center" vertical="center"/>
    </xf>
    <xf numFmtId="0" fontId="5" fillId="0" borderId="72" xfId="411" applyFont="1" applyFill="1" applyBorder="1" applyAlignment="1">
      <alignment horizontal="center" vertical="center"/>
    </xf>
    <xf numFmtId="220" fontId="90" fillId="0" borderId="56" xfId="411" applyNumberFormat="1" applyFont="1" applyFill="1" applyBorder="1" applyAlignment="1">
      <alignment vertical="center" shrinkToFit="1"/>
    </xf>
    <xf numFmtId="220" fontId="5" fillId="0" borderId="73" xfId="411" applyNumberFormat="1" applyFont="1" applyBorder="1" applyAlignment="1">
      <alignment vertical="center" shrinkToFit="1"/>
    </xf>
    <xf numFmtId="221" fontId="5" fillId="0" borderId="21" xfId="238" applyNumberFormat="1" applyFont="1" applyBorder="1" applyAlignment="1">
      <alignment horizontal="right" vertical="center"/>
    </xf>
    <xf numFmtId="0" fontId="5" fillId="0" borderId="21" xfId="411" applyFont="1" applyBorder="1" applyAlignment="1">
      <alignment horizontal="center" vertical="center"/>
    </xf>
    <xf numFmtId="41" fontId="5" fillId="0" borderId="21" xfId="238" applyFont="1" applyBorder="1" applyAlignment="1">
      <alignment horizontal="center" vertical="center"/>
    </xf>
    <xf numFmtId="0" fontId="5" fillId="0" borderId="74" xfId="411" applyFont="1" applyBorder="1" applyAlignment="1">
      <alignment horizontal="center" vertical="center"/>
    </xf>
    <xf numFmtId="220" fontId="5" fillId="0" borderId="70" xfId="411" applyNumberFormat="1" applyFont="1" applyBorder="1" applyAlignment="1">
      <alignment vertical="center" shrinkToFit="1"/>
    </xf>
    <xf numFmtId="220" fontId="87" fillId="0" borderId="70" xfId="411" applyNumberFormat="1" applyFont="1" applyBorder="1" applyAlignment="1">
      <alignment vertical="center" shrinkToFit="1"/>
    </xf>
    <xf numFmtId="49" fontId="87" fillId="0" borderId="56" xfId="411" applyNumberFormat="1" applyFont="1" applyBorder="1" applyAlignment="1">
      <alignment vertical="center" shrinkToFit="1"/>
    </xf>
    <xf numFmtId="49" fontId="5" fillId="0" borderId="73" xfId="411" applyNumberFormat="1" applyFont="1" applyBorder="1" applyAlignment="1">
      <alignment vertical="center" shrinkToFit="1"/>
    </xf>
    <xf numFmtId="221" fontId="87" fillId="0" borderId="22" xfId="238" applyNumberFormat="1" applyFont="1" applyBorder="1" applyAlignment="1">
      <alignment horizontal="right" vertical="center"/>
    </xf>
    <xf numFmtId="0" fontId="87" fillId="0" borderId="22" xfId="411" applyFont="1" applyBorder="1" applyAlignment="1">
      <alignment vertical="center"/>
    </xf>
    <xf numFmtId="41" fontId="87" fillId="0" borderId="22" xfId="238" applyFont="1" applyBorder="1" applyAlignment="1">
      <alignment vertical="center"/>
    </xf>
    <xf numFmtId="0" fontId="87" fillId="0" borderId="71" xfId="411" applyFont="1" applyBorder="1" applyAlignment="1">
      <alignment vertical="center"/>
    </xf>
    <xf numFmtId="49" fontId="5" fillId="0" borderId="54" xfId="411" applyNumberFormat="1" applyFont="1" applyBorder="1" applyAlignment="1">
      <alignment vertical="center" shrinkToFit="1"/>
    </xf>
    <xf numFmtId="221" fontId="5" fillId="0" borderId="75" xfId="238" applyNumberFormat="1" applyFont="1" applyBorder="1" applyAlignment="1">
      <alignment horizontal="right" vertical="center"/>
    </xf>
    <xf numFmtId="0" fontId="5" fillId="0" borderId="75" xfId="411" applyFont="1" applyBorder="1" applyAlignment="1">
      <alignment horizontal="center" vertical="center"/>
    </xf>
    <xf numFmtId="41" fontId="5" fillId="0" borderId="75" xfId="238" applyFont="1" applyBorder="1" applyAlignment="1">
      <alignment horizontal="center" vertical="center"/>
    </xf>
    <xf numFmtId="0" fontId="5" fillId="0" borderId="76" xfId="411"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37" fontId="5" fillId="0" borderId="0" xfId="402" applyFont="1" applyBorder="1" applyAlignment="1">
      <alignment horizontal="left" vertical="center"/>
    </xf>
    <xf numFmtId="37" fontId="91" fillId="29" borderId="51" xfId="402" applyFont="1" applyFill="1" applyBorder="1" applyAlignment="1">
      <alignment vertical="center"/>
    </xf>
    <xf numFmtId="0" fontId="91" fillId="29" borderId="52" xfId="0" applyFont="1" applyFill="1" applyBorder="1" applyAlignment="1">
      <alignment horizontal="left" vertical="center" wrapText="1"/>
    </xf>
    <xf numFmtId="0" fontId="91" fillId="29" borderId="53" xfId="0" applyFont="1" applyFill="1" applyBorder="1" applyAlignment="1">
      <alignment horizontal="left" vertical="center" wrapText="1"/>
    </xf>
    <xf numFmtId="37" fontId="91" fillId="29" borderId="56" xfId="402" applyFont="1" applyFill="1" applyBorder="1" applyAlignment="1">
      <alignment vertical="center"/>
    </xf>
    <xf numFmtId="0" fontId="91" fillId="29" borderId="0" xfId="0" applyFont="1" applyFill="1" applyBorder="1" applyAlignment="1">
      <alignment horizontal="left" vertical="center" wrapText="1"/>
    </xf>
    <xf numFmtId="0" fontId="91" fillId="29" borderId="57" xfId="0" applyFont="1" applyFill="1" applyBorder="1" applyAlignment="1">
      <alignment horizontal="left" vertical="center" wrapText="1"/>
    </xf>
    <xf numFmtId="37" fontId="91" fillId="29" borderId="54" xfId="402" applyFont="1" applyFill="1" applyBorder="1" applyAlignment="1">
      <alignment vertical="center"/>
    </xf>
    <xf numFmtId="0" fontId="91" fillId="29" borderId="29" xfId="0" applyFont="1" applyFill="1" applyBorder="1" applyAlignment="1">
      <alignment horizontal="left" vertical="center" wrapText="1"/>
    </xf>
    <xf numFmtId="0" fontId="91" fillId="29" borderId="55" xfId="0" applyFont="1" applyFill="1" applyBorder="1" applyAlignment="1">
      <alignment horizontal="left" vertical="center" wrapText="1"/>
    </xf>
    <xf numFmtId="37" fontId="5" fillId="0" borderId="0" xfId="402" applyFont="1" applyAlignment="1">
      <alignment horizontal="left" vertical="center"/>
    </xf>
    <xf numFmtId="37" fontId="5" fillId="29" borderId="51" xfId="402" applyFont="1" applyFill="1" applyBorder="1" applyAlignment="1">
      <alignment horizontal="left" vertical="center"/>
    </xf>
    <xf numFmtId="37" fontId="5" fillId="29" borderId="52" xfId="402" applyFont="1" applyFill="1" applyBorder="1" applyAlignment="1">
      <alignment horizontal="left" vertical="center"/>
    </xf>
    <xf numFmtId="0" fontId="92" fillId="29" borderId="56" xfId="0" applyFont="1" applyFill="1" applyBorder="1" applyAlignment="1">
      <alignment horizontal="left" vertical="center"/>
    </xf>
    <xf numFmtId="0" fontId="92" fillId="29" borderId="0" xfId="0" applyFont="1" applyFill="1" applyBorder="1" applyAlignment="1">
      <alignment horizontal="left" vertical="center"/>
    </xf>
    <xf numFmtId="37" fontId="5" fillId="29" borderId="0" xfId="402" applyFont="1" applyFill="1" applyBorder="1" applyAlignment="1">
      <alignment vertical="center"/>
    </xf>
    <xf numFmtId="0" fontId="92" fillId="29" borderId="54" xfId="0" applyFont="1" applyFill="1" applyBorder="1" applyAlignment="1">
      <alignment horizontal="left" vertical="center"/>
    </xf>
    <xf numFmtId="0" fontId="92" fillId="29" borderId="29" xfId="0" applyFont="1" applyFill="1" applyBorder="1" applyAlignment="1">
      <alignment horizontal="left" vertical="center"/>
    </xf>
    <xf numFmtId="37" fontId="5" fillId="29" borderId="29" xfId="402" applyFont="1" applyFill="1" applyBorder="1" applyAlignment="1">
      <alignment vertical="center"/>
    </xf>
    <xf numFmtId="37" fontId="9" fillId="0" borderId="0" xfId="402" applyFont="1" applyAlignment="1">
      <alignment horizontal="left" vertical="center"/>
    </xf>
    <xf numFmtId="0" fontId="93" fillId="0" borderId="0" xfId="0" applyFont="1" applyAlignment="1">
      <alignment horizontal="centerContinuous" vertical="center"/>
    </xf>
    <xf numFmtId="0" fontId="15" fillId="0" borderId="0" xfId="0" applyFont="1" applyAlignment="1">
      <alignment horizontal="centerContinuous" vertical="center"/>
    </xf>
    <xf numFmtId="0" fontId="15" fillId="0" borderId="0" xfId="0" applyFont="1" applyAlignment="1">
      <alignment vertical="center"/>
    </xf>
    <xf numFmtId="0" fontId="94" fillId="0" borderId="7" xfId="0" applyFont="1" applyBorder="1" applyAlignment="1">
      <alignment horizontal="center" vertical="center" wrapText="1"/>
    </xf>
    <xf numFmtId="0" fontId="15" fillId="31" borderId="7" xfId="0" applyFont="1" applyFill="1" applyBorder="1" applyAlignment="1">
      <alignment horizontal="center" vertical="center"/>
    </xf>
    <xf numFmtId="0" fontId="95" fillId="0" borderId="7" xfId="0" applyFont="1" applyBorder="1" applyAlignment="1">
      <alignment horizontal="center" vertical="center" wrapText="1"/>
    </xf>
    <xf numFmtId="3" fontId="95" fillId="0" borderId="7" xfId="0" applyNumberFormat="1" applyFont="1" applyBorder="1" applyAlignment="1">
      <alignment horizontal="center" vertical="center" wrapText="1"/>
    </xf>
    <xf numFmtId="10" fontId="5" fillId="31" borderId="7" xfId="217" applyNumberFormat="1" applyFont="1" applyFill="1" applyBorder="1" applyAlignment="1">
      <alignment horizontal="center" vertical="center"/>
    </xf>
    <xf numFmtId="0" fontId="5" fillId="0" borderId="3" xfId="0" applyFont="1" applyBorder="1" applyAlignment="1">
      <alignment vertical="center"/>
    </xf>
    <xf numFmtId="0" fontId="5" fillId="0" borderId="0" xfId="0" applyFont="1" applyAlignment="1">
      <alignment vertical="center"/>
    </xf>
    <xf numFmtId="10" fontId="5" fillId="31" borderId="3" xfId="217" applyNumberFormat="1" applyFont="1" applyFill="1" applyBorder="1" applyAlignment="1">
      <alignment horizontal="center" vertical="center"/>
    </xf>
    <xf numFmtId="10" fontId="5" fillId="31" borderId="0" xfId="217"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Alignment="1">
      <alignment vertical="center"/>
    </xf>
    <xf numFmtId="0" fontId="97" fillId="0" borderId="63" xfId="0" applyFont="1" applyFill="1" applyBorder="1" applyAlignment="1">
      <alignment horizontal="center" vertical="center" wrapText="1"/>
    </xf>
    <xf numFmtId="0" fontId="98" fillId="0" borderId="64" xfId="0" applyFont="1" applyFill="1" applyBorder="1" applyAlignment="1">
      <alignment vertical="center" wrapText="1"/>
    </xf>
    <xf numFmtId="0" fontId="98" fillId="0" borderId="65" xfId="0" applyFont="1" applyFill="1" applyBorder="1" applyAlignment="1">
      <alignment vertical="center"/>
    </xf>
    <xf numFmtId="0" fontId="98" fillId="0" borderId="65" xfId="0" applyFont="1" applyFill="1" applyBorder="1" applyAlignment="1">
      <alignment vertical="center" wrapText="1"/>
    </xf>
    <xf numFmtId="0" fontId="98" fillId="0" borderId="66" xfId="0" applyFont="1" applyFill="1" applyBorder="1" applyAlignment="1">
      <alignment vertical="center"/>
    </xf>
    <xf numFmtId="0" fontId="98" fillId="0" borderId="66" xfId="0" applyFont="1" applyFill="1" applyBorder="1" applyAlignment="1">
      <alignment vertical="center" wrapText="1"/>
    </xf>
    <xf numFmtId="0" fontId="98" fillId="0" borderId="64" xfId="0" applyFont="1" applyFill="1" applyBorder="1" applyAlignment="1">
      <alignment vertical="center"/>
    </xf>
    <xf numFmtId="0" fontId="98" fillId="0" borderId="0" xfId="0" applyFont="1" applyFill="1" applyBorder="1" applyAlignment="1">
      <alignment vertical="center"/>
    </xf>
    <xf numFmtId="0" fontId="98" fillId="0" borderId="0" xfId="0" applyFont="1" applyBorder="1" applyAlignment="1">
      <alignment vertical="center"/>
    </xf>
    <xf numFmtId="0" fontId="98" fillId="0" borderId="0" xfId="0" applyFont="1" applyAlignment="1">
      <alignment vertical="center"/>
    </xf>
    <xf numFmtId="0" fontId="99" fillId="0" borderId="7" xfId="0" applyFont="1" applyBorder="1" applyAlignment="1">
      <alignment horizontal="center" vertical="center" wrapText="1"/>
    </xf>
    <xf numFmtId="0" fontId="99" fillId="0" borderId="77" xfId="0" applyFont="1" applyBorder="1" applyAlignment="1">
      <alignment vertical="center" wrapText="1"/>
    </xf>
    <xf numFmtId="0" fontId="99" fillId="0" borderId="0" xfId="0" applyFont="1" applyBorder="1" applyAlignment="1">
      <alignment vertical="center" wrapText="1"/>
    </xf>
    <xf numFmtId="0" fontId="99" fillId="0" borderId="78" xfId="0" applyFont="1" applyBorder="1" applyAlignment="1">
      <alignment vertical="center" wrapText="1"/>
    </xf>
    <xf numFmtId="0" fontId="98" fillId="0" borderId="0" xfId="0" applyFont="1" applyFill="1" applyAlignment="1">
      <alignment vertical="center"/>
    </xf>
    <xf numFmtId="0" fontId="104" fillId="0" borderId="0" xfId="238" applyNumberFormat="1" applyFont="1" applyBorder="1" applyAlignment="1">
      <alignment horizontal="left" vertical="center"/>
    </xf>
    <xf numFmtId="49" fontId="9" fillId="0" borderId="0" xfId="406" applyNumberFormat="1" applyFont="1" applyAlignment="1">
      <alignment vertical="center"/>
    </xf>
    <xf numFmtId="37" fontId="9" fillId="0" borderId="0" xfId="402" applyFont="1" applyAlignment="1">
      <alignment horizontal="right" vertical="center"/>
    </xf>
    <xf numFmtId="0" fontId="87" fillId="0" borderId="7" xfId="402" applyNumberFormat="1" applyFont="1" applyFill="1" applyBorder="1" applyAlignment="1" applyProtection="1">
      <alignment horizontal="center" vertical="center"/>
    </xf>
    <xf numFmtId="0" fontId="87" fillId="0" borderId="47" xfId="402" applyNumberFormat="1" applyFont="1" applyFill="1" applyBorder="1" applyAlignment="1" applyProtection="1">
      <alignment horizontal="center" vertical="center"/>
    </xf>
    <xf numFmtId="0" fontId="87" fillId="0" borderId="47" xfId="402" applyNumberFormat="1" applyFont="1" applyFill="1" applyBorder="1" applyAlignment="1" applyProtection="1">
      <alignment horizontal="center" vertical="center" wrapText="1"/>
    </xf>
    <xf numFmtId="0" fontId="5" fillId="0" borderId="0" xfId="402" applyNumberFormat="1" applyFont="1" applyFill="1" applyAlignment="1">
      <alignment vertical="center"/>
    </xf>
    <xf numFmtId="41" fontId="5" fillId="0" borderId="7" xfId="238" applyFont="1" applyFill="1" applyBorder="1" applyAlignment="1">
      <alignment vertical="center"/>
    </xf>
    <xf numFmtId="10" fontId="5" fillId="0" borderId="7" xfId="402" applyNumberFormat="1" applyFont="1" applyFill="1" applyBorder="1" applyAlignment="1" applyProtection="1">
      <alignment horizontal="center" vertical="center"/>
    </xf>
    <xf numFmtId="10" fontId="5" fillId="0" borderId="47" xfId="402" applyNumberFormat="1" applyFont="1" applyFill="1" applyBorder="1" applyAlignment="1" applyProtection="1">
      <alignment horizontal="center" vertical="center"/>
    </xf>
    <xf numFmtId="37" fontId="5" fillId="0" borderId="33" xfId="402" applyFont="1" applyFill="1" applyBorder="1" applyAlignment="1" applyProtection="1">
      <alignment horizontal="center" vertical="center"/>
    </xf>
    <xf numFmtId="10" fontId="87" fillId="0" borderId="33" xfId="402" applyNumberFormat="1" applyFont="1" applyFill="1" applyBorder="1" applyAlignment="1" applyProtection="1">
      <alignment horizontal="center" vertical="center"/>
    </xf>
    <xf numFmtId="10" fontId="5" fillId="0" borderId="33" xfId="402" applyNumberFormat="1" applyFont="1" applyFill="1" applyBorder="1" applyAlignment="1" applyProtection="1">
      <alignment horizontal="center" vertical="center"/>
    </xf>
    <xf numFmtId="176" fontId="91" fillId="0" borderId="0" xfId="408" applyNumberFormat="1" applyFont="1" applyFill="1" applyAlignment="1">
      <alignment vertical="center"/>
    </xf>
    <xf numFmtId="37" fontId="91" fillId="0" borderId="0" xfId="402" applyFont="1" applyAlignment="1">
      <alignment vertical="center"/>
    </xf>
    <xf numFmtId="37" fontId="91" fillId="0" borderId="0" xfId="402" applyFont="1" applyFill="1" applyAlignment="1">
      <alignment vertical="center"/>
    </xf>
    <xf numFmtId="37" fontId="5" fillId="0" borderId="35" xfId="402" applyFont="1" applyFill="1" applyBorder="1" applyAlignment="1" applyProtection="1">
      <alignment horizontal="center" vertical="center"/>
    </xf>
    <xf numFmtId="10" fontId="5" fillId="0" borderId="35" xfId="402" applyNumberFormat="1" applyFont="1" applyFill="1" applyBorder="1" applyAlignment="1" applyProtection="1">
      <alignment horizontal="center" vertical="center"/>
    </xf>
    <xf numFmtId="10" fontId="5" fillId="0" borderId="45" xfId="402" applyNumberFormat="1" applyFont="1" applyFill="1" applyBorder="1" applyAlignment="1" applyProtection="1">
      <alignment horizontal="center" vertical="center"/>
    </xf>
    <xf numFmtId="10" fontId="5" fillId="0" borderId="36" xfId="402" applyNumberFormat="1" applyFont="1" applyFill="1" applyBorder="1" applyAlignment="1" applyProtection="1">
      <alignment horizontal="center" vertical="center"/>
    </xf>
    <xf numFmtId="41" fontId="5" fillId="0" borderId="7" xfId="238" applyFont="1" applyFill="1" applyBorder="1" applyAlignment="1">
      <alignment horizontal="left" vertical="center"/>
    </xf>
    <xf numFmtId="177" fontId="87" fillId="0" borderId="47" xfId="402" applyNumberFormat="1" applyFont="1" applyFill="1" applyBorder="1" applyAlignment="1" applyProtection="1">
      <alignment horizontal="center" vertical="center"/>
    </xf>
    <xf numFmtId="9" fontId="87" fillId="0" borderId="47" xfId="217" applyFont="1" applyFill="1" applyBorder="1" applyAlignment="1" applyProtection="1">
      <alignment horizontal="center" vertical="center"/>
    </xf>
    <xf numFmtId="37" fontId="5" fillId="0" borderId="48" xfId="402" applyFont="1" applyBorder="1" applyAlignment="1">
      <alignment vertical="center"/>
    </xf>
    <xf numFmtId="10" fontId="5" fillId="0" borderId="48" xfId="402" applyNumberFormat="1" applyFont="1" applyFill="1" applyBorder="1" applyAlignment="1" applyProtection="1">
      <alignment horizontal="center" vertical="center"/>
    </xf>
    <xf numFmtId="177" fontId="87" fillId="0" borderId="48" xfId="402" applyNumberFormat="1" applyFont="1" applyFill="1" applyBorder="1" applyAlignment="1" applyProtection="1">
      <alignment horizontal="center" vertical="center"/>
    </xf>
    <xf numFmtId="9" fontId="87" fillId="0" borderId="48" xfId="217" applyFont="1" applyFill="1" applyBorder="1" applyAlignment="1" applyProtection="1">
      <alignment horizontal="center" vertical="center"/>
    </xf>
    <xf numFmtId="37" fontId="5" fillId="0" borderId="0" xfId="402" applyFont="1" applyBorder="1" applyAlignment="1" applyProtection="1">
      <alignment horizontal="left" vertical="center"/>
    </xf>
    <xf numFmtId="37" fontId="86" fillId="0" borderId="0" xfId="402" applyFont="1" applyFill="1" applyAlignment="1">
      <alignment horizontal="centerContinuous" vertical="center"/>
    </xf>
    <xf numFmtId="37" fontId="5" fillId="0" borderId="0" xfId="402" applyFont="1" applyFill="1" applyAlignment="1">
      <alignment vertical="center"/>
    </xf>
    <xf numFmtId="37" fontId="5" fillId="0" borderId="22" xfId="402" applyFont="1" applyFill="1" applyBorder="1" applyAlignment="1">
      <alignment vertical="center"/>
    </xf>
    <xf numFmtId="10" fontId="5" fillId="0" borderId="22" xfId="402" applyNumberFormat="1" applyFont="1" applyFill="1" applyBorder="1" applyAlignment="1" applyProtection="1">
      <alignment horizontal="center" vertical="center"/>
    </xf>
    <xf numFmtId="10" fontId="5" fillId="0" borderId="50" xfId="402" applyNumberFormat="1" applyFont="1" applyFill="1" applyBorder="1" applyAlignment="1" applyProtection="1">
      <alignment horizontal="center" vertical="center"/>
    </xf>
    <xf numFmtId="37" fontId="5" fillId="0" borderId="34" xfId="402" applyFont="1" applyFill="1" applyBorder="1" applyAlignment="1" applyProtection="1">
      <alignment horizontal="left" vertical="center"/>
    </xf>
    <xf numFmtId="37" fontId="5" fillId="0" borderId="34" xfId="402" applyFont="1" applyFill="1" applyBorder="1" applyAlignment="1" applyProtection="1">
      <alignment horizontal="center" vertical="center"/>
    </xf>
    <xf numFmtId="10" fontId="5" fillId="0" borderId="34" xfId="402" applyNumberFormat="1" applyFont="1" applyFill="1" applyBorder="1" applyAlignment="1" applyProtection="1">
      <alignment horizontal="center" vertical="center"/>
    </xf>
    <xf numFmtId="10" fontId="5" fillId="0" borderId="37" xfId="402" applyNumberFormat="1" applyFont="1" applyFill="1" applyBorder="1" applyAlignment="1" applyProtection="1">
      <alignment horizontal="center" vertical="center"/>
    </xf>
    <xf numFmtId="37" fontId="5" fillId="0" borderId="34" xfId="402" applyFont="1" applyFill="1" applyBorder="1" applyAlignment="1">
      <alignment vertical="center"/>
    </xf>
    <xf numFmtId="37" fontId="5" fillId="0" borderId="58" xfId="402" applyFont="1" applyFill="1" applyBorder="1" applyAlignment="1">
      <alignment vertical="center"/>
    </xf>
    <xf numFmtId="10" fontId="5" fillId="0" borderId="58" xfId="402" applyNumberFormat="1" applyFont="1" applyFill="1" applyBorder="1" applyAlignment="1" applyProtection="1">
      <alignment horizontal="center" vertical="center"/>
    </xf>
    <xf numFmtId="10" fontId="5" fillId="0" borderId="62" xfId="402" applyNumberFormat="1" applyFont="1" applyFill="1" applyBorder="1" applyAlignment="1" applyProtection="1">
      <alignment horizontal="center" vertical="center"/>
    </xf>
    <xf numFmtId="10" fontId="87" fillId="0" borderId="34" xfId="402" applyNumberFormat="1" applyFont="1" applyFill="1" applyBorder="1" applyAlignment="1" applyProtection="1">
      <alignment horizontal="center" vertical="center"/>
    </xf>
    <xf numFmtId="10" fontId="5" fillId="0" borderId="46" xfId="402" applyNumberFormat="1" applyFont="1" applyFill="1" applyBorder="1" applyAlignment="1" applyProtection="1">
      <alignment horizontal="center" vertical="center"/>
    </xf>
    <xf numFmtId="10" fontId="5" fillId="0" borderId="38" xfId="402" applyNumberFormat="1" applyFont="1" applyFill="1" applyBorder="1" applyAlignment="1" applyProtection="1">
      <alignment horizontal="center" vertical="center"/>
    </xf>
    <xf numFmtId="37" fontId="5" fillId="0" borderId="22" xfId="402" applyFont="1" applyFill="1" applyBorder="1" applyAlignment="1">
      <alignment horizontal="left" vertical="center" wrapText="1"/>
    </xf>
    <xf numFmtId="10" fontId="91" fillId="0" borderId="22" xfId="402" applyNumberFormat="1" applyFont="1" applyFill="1" applyBorder="1" applyAlignment="1" applyProtection="1">
      <alignment horizontal="center" vertical="center"/>
    </xf>
    <xf numFmtId="37" fontId="5" fillId="0" borderId="58" xfId="402" applyFont="1" applyFill="1" applyBorder="1" applyAlignment="1" applyProtection="1">
      <alignment horizontal="center" vertical="center"/>
    </xf>
    <xf numFmtId="37" fontId="5" fillId="0" borderId="7" xfId="402" applyFont="1" applyFill="1" applyBorder="1" applyAlignment="1">
      <alignment horizontal="left" vertical="center"/>
    </xf>
    <xf numFmtId="10" fontId="87" fillId="0" borderId="47" xfId="402" applyNumberFormat="1" applyFont="1" applyFill="1" applyBorder="1" applyAlignment="1" applyProtection="1">
      <alignment horizontal="center" vertical="center"/>
    </xf>
    <xf numFmtId="37" fontId="5" fillId="0" borderId="48" xfId="402" applyFont="1" applyFill="1" applyBorder="1" applyAlignment="1">
      <alignment vertical="center"/>
    </xf>
    <xf numFmtId="10" fontId="5" fillId="0" borderId="0" xfId="402" applyNumberFormat="1" applyFont="1" applyFill="1" applyBorder="1" applyAlignment="1" applyProtection="1">
      <alignment horizontal="center" vertical="center"/>
    </xf>
    <xf numFmtId="177" fontId="87" fillId="0" borderId="0" xfId="402" applyNumberFormat="1" applyFont="1" applyFill="1" applyBorder="1" applyAlignment="1" applyProtection="1">
      <alignment horizontal="center" vertical="center"/>
    </xf>
    <xf numFmtId="9" fontId="87" fillId="0" borderId="0" xfId="217" applyFont="1" applyFill="1" applyBorder="1" applyAlignment="1" applyProtection="1">
      <alignment horizontal="center" vertical="center"/>
    </xf>
    <xf numFmtId="37" fontId="5" fillId="0" borderId="0" xfId="402" applyFont="1" applyFill="1" applyBorder="1" applyAlignment="1">
      <alignment vertical="center"/>
    </xf>
    <xf numFmtId="37" fontId="91" fillId="0" borderId="0" xfId="402" applyFont="1" applyBorder="1" applyAlignment="1">
      <alignment vertical="center"/>
    </xf>
    <xf numFmtId="37" fontId="91" fillId="0" borderId="0" xfId="402" applyFont="1" applyFill="1" applyBorder="1" applyAlignment="1">
      <alignment vertical="center"/>
    </xf>
    <xf numFmtId="0" fontId="9" fillId="0" borderId="0" xfId="402" applyNumberFormat="1" applyFont="1" applyFill="1" applyAlignment="1">
      <alignment vertical="center"/>
    </xf>
    <xf numFmtId="37" fontId="9" fillId="0" borderId="0" xfId="402" applyFont="1" applyFill="1" applyAlignment="1">
      <alignment vertical="center"/>
    </xf>
    <xf numFmtId="3" fontId="88" fillId="0" borderId="0" xfId="393" applyNumberFormat="1" applyFont="1" applyFill="1" applyAlignment="1">
      <alignment vertical="center"/>
    </xf>
    <xf numFmtId="37" fontId="85" fillId="0" borderId="0" xfId="402" applyFont="1" applyFill="1" applyAlignment="1" applyProtection="1">
      <alignment horizontal="centerContinuous" vertical="center"/>
    </xf>
    <xf numFmtId="37" fontId="86" fillId="0" borderId="0" xfId="402" applyFont="1" applyFill="1" applyAlignment="1" applyProtection="1">
      <alignment horizontal="centerContinuous" vertical="center"/>
    </xf>
    <xf numFmtId="37" fontId="5" fillId="0" borderId="0" xfId="402" applyFont="1" applyFill="1" applyAlignment="1">
      <alignment horizontal="right" vertical="center"/>
    </xf>
    <xf numFmtId="0" fontId="87" fillId="0" borderId="0" xfId="402" applyNumberFormat="1" applyFont="1" applyFill="1" applyBorder="1" applyAlignment="1" applyProtection="1">
      <alignment horizontal="center" vertical="center" wrapText="1"/>
    </xf>
    <xf numFmtId="37" fontId="5" fillId="0" borderId="36" xfId="402" applyFont="1" applyFill="1" applyBorder="1" applyAlignment="1">
      <alignment horizontal="center" vertical="center"/>
    </xf>
    <xf numFmtId="10" fontId="87" fillId="0" borderId="36" xfId="402" applyNumberFormat="1" applyFont="1" applyFill="1" applyBorder="1" applyAlignment="1" applyProtection="1">
      <alignment horizontal="center" vertical="center"/>
    </xf>
    <xf numFmtId="10" fontId="91" fillId="0" borderId="36" xfId="402" applyNumberFormat="1" applyFont="1" applyFill="1" applyBorder="1" applyAlignment="1" applyProtection="1">
      <alignment horizontal="center" vertical="center"/>
    </xf>
    <xf numFmtId="10" fontId="91" fillId="0" borderId="0" xfId="402" applyNumberFormat="1" applyFont="1" applyFill="1" applyBorder="1" applyAlignment="1" applyProtection="1">
      <alignment horizontal="center" vertical="center"/>
    </xf>
    <xf numFmtId="37" fontId="5" fillId="0" borderId="7" xfId="402" applyFont="1" applyFill="1" applyBorder="1" applyAlignment="1">
      <alignment horizontal="center" vertical="center"/>
    </xf>
    <xf numFmtId="10" fontId="87" fillId="0" borderId="7" xfId="402" applyNumberFormat="1" applyFont="1" applyFill="1" applyBorder="1" applyAlignment="1" applyProtection="1">
      <alignment horizontal="center" vertical="center"/>
    </xf>
    <xf numFmtId="37" fontId="5" fillId="0" borderId="0" xfId="402" applyFont="1" applyFill="1" applyBorder="1" applyAlignment="1" applyProtection="1">
      <alignment horizontal="left" vertical="center"/>
    </xf>
    <xf numFmtId="37" fontId="5" fillId="0" borderId="35" xfId="402" applyFont="1" applyBorder="1" applyAlignment="1">
      <alignment horizontal="center" vertical="center" wrapText="1"/>
    </xf>
    <xf numFmtId="37" fontId="5" fillId="0" borderId="35" xfId="402" applyFont="1" applyBorder="1" applyAlignment="1">
      <alignment horizontal="center" vertical="center"/>
    </xf>
    <xf numFmtId="37" fontId="5" fillId="0" borderId="45" xfId="402" applyFont="1" applyBorder="1" applyAlignment="1">
      <alignment horizontal="center" vertical="center" wrapText="1"/>
    </xf>
    <xf numFmtId="10" fontId="87" fillId="0" borderId="45" xfId="402" applyNumberFormat="1" applyFont="1" applyFill="1" applyBorder="1" applyAlignment="1" applyProtection="1">
      <alignment horizontal="center" vertical="center"/>
    </xf>
    <xf numFmtId="37" fontId="5" fillId="0" borderId="7" xfId="402" applyFont="1" applyBorder="1" applyAlignment="1">
      <alignment horizontal="center" vertical="center"/>
    </xf>
    <xf numFmtId="37" fontId="105" fillId="0" borderId="0" xfId="402" applyFont="1" applyFill="1" applyAlignment="1">
      <alignment vertical="center"/>
    </xf>
    <xf numFmtId="37" fontId="105" fillId="28" borderId="7" xfId="402" applyFont="1" applyFill="1" applyBorder="1" applyAlignment="1">
      <alignment vertical="center"/>
    </xf>
    <xf numFmtId="0" fontId="91" fillId="28" borderId="27" xfId="0" applyFont="1" applyFill="1" applyBorder="1" applyAlignment="1">
      <alignment vertical="center"/>
    </xf>
    <xf numFmtId="0" fontId="91" fillId="28" borderId="47" xfId="0" applyFont="1" applyFill="1" applyBorder="1" applyAlignment="1">
      <alignment vertical="center"/>
    </xf>
    <xf numFmtId="37" fontId="91" fillId="28" borderId="7" xfId="402" applyFont="1" applyFill="1" applyBorder="1" applyAlignment="1">
      <alignment vertical="center"/>
    </xf>
    <xf numFmtId="0" fontId="85" fillId="0" borderId="0" xfId="399" applyNumberFormat="1" applyFont="1" applyFill="1" applyAlignment="1">
      <alignment horizontal="centerContinuous" vertical="center"/>
    </xf>
    <xf numFmtId="0" fontId="9" fillId="0" borderId="0" xfId="399" applyNumberFormat="1" applyFont="1" applyFill="1" applyAlignment="1">
      <alignment vertical="center"/>
    </xf>
    <xf numFmtId="0" fontId="85" fillId="0" borderId="0" xfId="399" applyNumberFormat="1" applyFont="1" applyFill="1" applyAlignment="1" applyProtection="1">
      <alignment horizontal="centerContinuous" vertical="center"/>
    </xf>
    <xf numFmtId="0" fontId="5" fillId="0" borderId="0" xfId="399" applyNumberFormat="1" applyFont="1" applyFill="1" applyAlignment="1">
      <alignment vertical="center"/>
    </xf>
    <xf numFmtId="0" fontId="87" fillId="0" borderId="50" xfId="399" applyNumberFormat="1" applyFont="1" applyFill="1" applyBorder="1" applyAlignment="1" applyProtection="1">
      <alignment horizontal="centerContinuous" vertical="center"/>
    </xf>
    <xf numFmtId="0" fontId="87" fillId="0" borderId="7" xfId="399" applyNumberFormat="1" applyFont="1" applyFill="1" applyBorder="1" applyAlignment="1" applyProtection="1">
      <alignment horizontal="centerContinuous" vertical="center"/>
    </xf>
    <xf numFmtId="0" fontId="87" fillId="0" borderId="27" xfId="399" applyNumberFormat="1" applyFont="1" applyFill="1" applyBorder="1" applyAlignment="1">
      <alignment horizontal="centerContinuous" vertical="center"/>
    </xf>
    <xf numFmtId="0" fontId="87" fillId="0" borderId="47" xfId="399" applyNumberFormat="1" applyFont="1" applyFill="1" applyBorder="1" applyAlignment="1">
      <alignment horizontal="centerContinuous" vertical="center"/>
    </xf>
    <xf numFmtId="0" fontId="87" fillId="0" borderId="50" xfId="399" applyNumberFormat="1" applyFont="1" applyFill="1" applyBorder="1" applyAlignment="1" applyProtection="1">
      <alignment horizontal="centerContinuous" vertical="center" wrapText="1"/>
    </xf>
    <xf numFmtId="0" fontId="105" fillId="0" borderId="0" xfId="399" applyNumberFormat="1" applyFont="1" applyFill="1" applyAlignment="1">
      <alignment vertical="center"/>
    </xf>
    <xf numFmtId="0" fontId="87" fillId="0" borderId="50" xfId="399" applyNumberFormat="1" applyFont="1" applyFill="1" applyBorder="1" applyAlignment="1" applyProtection="1">
      <alignment horizontal="center" vertical="center"/>
    </xf>
    <xf numFmtId="0" fontId="87" fillId="0" borderId="38" xfId="399" applyNumberFormat="1" applyFont="1" applyFill="1" applyBorder="1" applyAlignment="1" applyProtection="1">
      <alignment horizontal="center" vertical="center"/>
    </xf>
    <xf numFmtId="0" fontId="87" fillId="0" borderId="32" xfId="399" applyNumberFormat="1" applyFont="1" applyFill="1" applyBorder="1" applyAlignment="1" applyProtection="1">
      <alignment horizontal="center" vertical="center"/>
    </xf>
    <xf numFmtId="0" fontId="87" fillId="0" borderId="38" xfId="399" applyNumberFormat="1" applyFont="1" applyFill="1" applyBorder="1" applyAlignment="1">
      <alignment vertical="center"/>
    </xf>
    <xf numFmtId="37" fontId="5" fillId="0" borderId="34" xfId="399" applyFont="1" applyFill="1" applyBorder="1" applyAlignment="1">
      <alignment vertical="center"/>
    </xf>
    <xf numFmtId="37" fontId="5" fillId="0" borderId="37" xfId="399" applyFont="1" applyFill="1" applyBorder="1" applyAlignment="1" applyProtection="1">
      <alignment horizontal="center" vertical="center"/>
    </xf>
    <xf numFmtId="37" fontId="5" fillId="0" borderId="37" xfId="399" applyFont="1" applyFill="1" applyBorder="1" applyAlignment="1">
      <alignment vertical="center"/>
    </xf>
    <xf numFmtId="37" fontId="5" fillId="0" borderId="0" xfId="399" applyNumberFormat="1" applyFont="1" applyFill="1" applyAlignment="1" applyProtection="1">
      <alignment vertical="center"/>
    </xf>
    <xf numFmtId="37" fontId="5" fillId="0" borderId="37" xfId="399" applyNumberFormat="1" applyFont="1" applyFill="1" applyBorder="1" applyAlignment="1" applyProtection="1">
      <alignment vertical="center"/>
    </xf>
    <xf numFmtId="37" fontId="9" fillId="0" borderId="0" xfId="399" applyFont="1" applyFill="1" applyAlignment="1">
      <alignment vertical="center"/>
    </xf>
    <xf numFmtId="37" fontId="5" fillId="0" borderId="34" xfId="399" applyFont="1" applyFill="1" applyBorder="1" applyAlignment="1" applyProtection="1">
      <alignment horizontal="left" vertical="center"/>
    </xf>
    <xf numFmtId="10" fontId="5" fillId="0" borderId="37" xfId="399" applyNumberFormat="1" applyFont="1" applyFill="1" applyBorder="1" applyAlignment="1" applyProtection="1">
      <alignment horizontal="center" vertical="center"/>
    </xf>
    <xf numFmtId="37" fontId="5" fillId="0" borderId="0" xfId="399" applyFont="1" applyFill="1" applyAlignment="1" applyProtection="1">
      <alignment vertical="center"/>
    </xf>
    <xf numFmtId="37" fontId="5" fillId="0" borderId="37" xfId="399" applyFont="1" applyFill="1" applyBorder="1" applyAlignment="1" applyProtection="1">
      <alignment horizontal="left" vertical="center"/>
    </xf>
    <xf numFmtId="37" fontId="5" fillId="0" borderId="21" xfId="399" applyFont="1" applyFill="1" applyBorder="1" applyAlignment="1">
      <alignment vertical="center"/>
    </xf>
    <xf numFmtId="10" fontId="5" fillId="0" borderId="38" xfId="399" applyNumberFormat="1" applyFont="1" applyFill="1" applyBorder="1" applyAlignment="1" applyProtection="1">
      <alignment horizontal="center" vertical="center"/>
    </xf>
    <xf numFmtId="37" fontId="5" fillId="0" borderId="32" xfId="399" applyNumberFormat="1" applyFont="1" applyFill="1" applyBorder="1" applyAlignment="1" applyProtection="1">
      <alignment vertical="center"/>
    </xf>
    <xf numFmtId="37" fontId="5" fillId="0" borderId="38" xfId="399" applyNumberFormat="1" applyFont="1" applyFill="1" applyBorder="1" applyAlignment="1" applyProtection="1">
      <alignment vertical="center"/>
    </xf>
    <xf numFmtId="10" fontId="5" fillId="0" borderId="38" xfId="399" applyNumberFormat="1" applyFont="1" applyFill="1" applyBorder="1" applyAlignment="1" applyProtection="1">
      <alignment vertical="center"/>
    </xf>
    <xf numFmtId="10" fontId="5" fillId="0" borderId="37" xfId="399" applyNumberFormat="1" applyFont="1" applyFill="1" applyBorder="1" applyAlignment="1" applyProtection="1">
      <alignment vertical="center"/>
    </xf>
    <xf numFmtId="37" fontId="5" fillId="0" borderId="3" xfId="399" applyFont="1" applyFill="1" applyBorder="1" applyAlignment="1">
      <alignment vertical="center"/>
    </xf>
    <xf numFmtId="10" fontId="5" fillId="0" borderId="22" xfId="399" applyNumberFormat="1" applyFont="1" applyFill="1" applyBorder="1" applyAlignment="1" applyProtection="1">
      <alignment horizontal="center" vertical="center"/>
    </xf>
    <xf numFmtId="37" fontId="5" fillId="0" borderId="3" xfId="399" applyFont="1" applyFill="1" applyBorder="1" applyAlignment="1" applyProtection="1">
      <alignment horizontal="left" vertical="center"/>
    </xf>
    <xf numFmtId="10" fontId="87" fillId="0" borderId="34" xfId="399" applyNumberFormat="1" applyFont="1" applyFill="1" applyBorder="1" applyAlignment="1" applyProtection="1">
      <alignment horizontal="center" vertical="center"/>
    </xf>
    <xf numFmtId="37" fontId="5" fillId="0" borderId="4" xfId="399" applyFont="1" applyFill="1" applyBorder="1" applyAlignment="1">
      <alignment vertical="center"/>
    </xf>
    <xf numFmtId="10" fontId="5" fillId="0" borderId="21" xfId="399" applyNumberFormat="1" applyFont="1" applyFill="1" applyBorder="1" applyAlignment="1" applyProtection="1">
      <alignment horizontal="center" vertical="center"/>
    </xf>
    <xf numFmtId="10" fontId="5" fillId="0" borderId="34" xfId="399" applyNumberFormat="1" applyFont="1" applyFill="1" applyBorder="1" applyAlignment="1" applyProtection="1">
      <alignment horizontal="center" vertical="center"/>
    </xf>
    <xf numFmtId="37" fontId="5" fillId="0" borderId="0" xfId="399" applyFont="1" applyFill="1" applyBorder="1" applyAlignment="1">
      <alignment vertical="center"/>
    </xf>
    <xf numFmtId="10" fontId="5" fillId="0" borderId="0" xfId="399" applyNumberFormat="1" applyFont="1" applyFill="1" applyBorder="1" applyAlignment="1" applyProtection="1">
      <alignment horizontal="center" vertical="center"/>
    </xf>
    <xf numFmtId="37" fontId="5" fillId="0" borderId="0" xfId="399" applyNumberFormat="1" applyFont="1" applyFill="1" applyBorder="1" applyAlignment="1" applyProtection="1">
      <alignment vertical="center"/>
    </xf>
    <xf numFmtId="10" fontId="5" fillId="0" borderId="0" xfId="399" applyNumberFormat="1" applyFont="1" applyFill="1" applyBorder="1" applyAlignment="1" applyProtection="1">
      <alignment vertical="center"/>
    </xf>
    <xf numFmtId="37" fontId="5" fillId="0" borderId="0" xfId="399" applyFont="1" applyFill="1" applyAlignment="1">
      <alignment vertical="center"/>
    </xf>
    <xf numFmtId="37" fontId="5" fillId="0" borderId="0" xfId="399" applyFont="1" applyFill="1" applyAlignment="1" applyProtection="1">
      <alignment horizontal="left" vertical="center"/>
    </xf>
    <xf numFmtId="37" fontId="106" fillId="0" borderId="0" xfId="399" applyFont="1" applyFill="1" applyAlignment="1">
      <alignment vertical="center"/>
    </xf>
    <xf numFmtId="0" fontId="95" fillId="0" borderId="0" xfId="0" applyFont="1" applyAlignment="1">
      <alignment horizontal="justify" vertical="center"/>
    </xf>
    <xf numFmtId="37" fontId="85" fillId="0" borderId="0" xfId="398" applyFont="1" applyFill="1" applyBorder="1" applyAlignment="1">
      <alignment horizontal="centerContinuous" vertical="center"/>
    </xf>
    <xf numFmtId="37" fontId="108" fillId="0" borderId="0" xfId="402" applyFont="1" applyFill="1" applyAlignment="1">
      <alignment vertical="center"/>
    </xf>
    <xf numFmtId="0" fontId="87" fillId="0" borderId="7" xfId="402" applyNumberFormat="1" applyFont="1" applyFill="1" applyBorder="1" applyAlignment="1" applyProtection="1">
      <alignment horizontal="center" vertical="center" wrapText="1"/>
    </xf>
    <xf numFmtId="0" fontId="91" fillId="0" borderId="0" xfId="402" applyNumberFormat="1" applyFont="1" applyFill="1" applyAlignment="1">
      <alignment vertical="center"/>
    </xf>
    <xf numFmtId="10" fontId="5" fillId="0" borderId="7" xfId="402" applyNumberFormat="1" applyFont="1" applyFill="1" applyBorder="1" applyAlignment="1" applyProtection="1">
      <alignment horizontal="center" vertical="center" wrapText="1"/>
    </xf>
    <xf numFmtId="37" fontId="15" fillId="0" borderId="7" xfId="402" applyFont="1" applyFill="1" applyBorder="1" applyAlignment="1" applyProtection="1">
      <alignment horizontal="center" vertical="center" wrapText="1"/>
    </xf>
    <xf numFmtId="37" fontId="5" fillId="0" borderId="7" xfId="402" applyFont="1" applyFill="1" applyBorder="1" applyAlignment="1" applyProtection="1">
      <alignment horizontal="center" vertical="center"/>
    </xf>
    <xf numFmtId="37" fontId="5" fillId="0" borderId="7" xfId="402" applyFont="1" applyFill="1" applyBorder="1" applyAlignment="1" applyProtection="1">
      <alignment horizontal="center" vertical="center" wrapText="1"/>
    </xf>
    <xf numFmtId="10" fontId="87" fillId="0" borderId="22" xfId="402" applyNumberFormat="1" applyFont="1" applyFill="1" applyBorder="1" applyAlignment="1" applyProtection="1">
      <alignment horizontal="center" vertical="center"/>
    </xf>
    <xf numFmtId="37" fontId="5" fillId="0" borderId="0" xfId="402" applyFont="1" applyFill="1" applyBorder="1" applyAlignment="1" applyProtection="1">
      <alignment horizontal="center" vertical="center"/>
    </xf>
    <xf numFmtId="10" fontId="87" fillId="0" borderId="0" xfId="402" applyNumberFormat="1" applyFont="1" applyFill="1" applyBorder="1" applyAlignment="1" applyProtection="1">
      <alignment horizontal="center" vertical="center"/>
    </xf>
    <xf numFmtId="37" fontId="91" fillId="0" borderId="0" xfId="402" applyFont="1" applyFill="1" applyBorder="1" applyAlignment="1" applyProtection="1">
      <alignment horizontal="left" vertical="center"/>
    </xf>
    <xf numFmtId="0" fontId="91" fillId="0" borderId="0" xfId="0" applyFont="1" applyFill="1"/>
    <xf numFmtId="37" fontId="5" fillId="0" borderId="0" xfId="398" applyFont="1" applyFill="1" applyAlignment="1" applyProtection="1">
      <alignment horizontal="left" vertical="center"/>
    </xf>
    <xf numFmtId="37" fontId="5" fillId="0" borderId="0" xfId="398" applyFont="1" applyFill="1"/>
    <xf numFmtId="37" fontId="91" fillId="0" borderId="0" xfId="398" applyFont="1" applyFill="1"/>
    <xf numFmtId="37" fontId="9" fillId="0" borderId="0" xfId="402" applyFont="1" applyFill="1" applyBorder="1" applyAlignment="1" applyProtection="1">
      <alignment horizontal="left" vertical="center"/>
    </xf>
    <xf numFmtId="37" fontId="9" fillId="0" borderId="0" xfId="402" applyFont="1" applyFill="1" applyBorder="1" applyAlignment="1">
      <alignment vertical="center"/>
    </xf>
    <xf numFmtId="176" fontId="88" fillId="0" borderId="0" xfId="414" applyNumberFormat="1" applyFont="1" applyFill="1" applyAlignment="1">
      <alignment vertical="center"/>
    </xf>
    <xf numFmtId="37" fontId="109" fillId="0" borderId="0" xfId="398" applyFont="1" applyFill="1" applyAlignment="1">
      <alignment horizontal="centerContinuous" vertical="center"/>
    </xf>
    <xf numFmtId="37" fontId="108" fillId="0" borderId="0" xfId="398" applyFont="1" applyFill="1" applyAlignment="1">
      <alignment vertical="center"/>
    </xf>
    <xf numFmtId="37" fontId="5" fillId="0" borderId="0" xfId="398" applyFont="1" applyFill="1" applyAlignment="1">
      <alignment vertical="center"/>
    </xf>
    <xf numFmtId="37" fontId="5" fillId="0" borderId="0" xfId="398" applyFont="1" applyFill="1" applyAlignment="1" applyProtection="1">
      <alignment horizontal="right" vertical="center"/>
    </xf>
    <xf numFmtId="37" fontId="87" fillId="0" borderId="7" xfId="398" applyFont="1" applyFill="1" applyBorder="1" applyAlignment="1">
      <alignment horizontal="centerContinuous" vertical="center"/>
    </xf>
    <xf numFmtId="37" fontId="87" fillId="0" borderId="7" xfId="398" applyFont="1" applyFill="1" applyBorder="1" applyAlignment="1" applyProtection="1">
      <alignment horizontal="centerContinuous" vertical="center"/>
    </xf>
    <xf numFmtId="37" fontId="87" fillId="0" borderId="7" xfId="398" applyFont="1" applyFill="1" applyBorder="1" applyAlignment="1" applyProtection="1">
      <alignment horizontal="center" vertical="center"/>
    </xf>
    <xf numFmtId="37" fontId="5" fillId="0" borderId="22" xfId="398" applyFont="1" applyFill="1" applyBorder="1" applyAlignment="1">
      <alignment vertical="center"/>
    </xf>
    <xf numFmtId="37" fontId="5" fillId="0" borderId="33" xfId="398" applyFont="1" applyFill="1" applyBorder="1" applyAlignment="1" applyProtection="1">
      <alignment horizontal="left" vertical="center"/>
    </xf>
    <xf numFmtId="212" fontId="5" fillId="0" borderId="33" xfId="238" applyNumberFormat="1" applyFont="1" applyFill="1" applyBorder="1" applyAlignment="1" applyProtection="1">
      <alignment vertical="center"/>
    </xf>
    <xf numFmtId="41" fontId="5" fillId="0" borderId="33" xfId="238" applyFont="1" applyFill="1" applyBorder="1" applyAlignment="1" applyProtection="1">
      <alignment vertical="center"/>
    </xf>
    <xf numFmtId="0" fontId="5" fillId="0" borderId="0" xfId="0" applyFont="1"/>
    <xf numFmtId="37" fontId="5" fillId="0" borderId="34" xfId="398" applyFont="1" applyFill="1" applyBorder="1" applyAlignment="1">
      <alignment vertical="center"/>
    </xf>
    <xf numFmtId="37" fontId="5" fillId="0" borderId="35" xfId="398" applyFont="1" applyFill="1" applyBorder="1" applyAlignment="1" applyProtection="1">
      <alignment horizontal="left" vertical="center"/>
    </xf>
    <xf numFmtId="212" fontId="5" fillId="0" borderId="35" xfId="238" applyNumberFormat="1" applyFont="1" applyFill="1" applyBorder="1" applyAlignment="1" applyProtection="1">
      <alignment vertical="center"/>
    </xf>
    <xf numFmtId="41" fontId="5" fillId="0" borderId="35" xfId="238" applyFont="1" applyFill="1" applyBorder="1" applyAlignment="1" applyProtection="1">
      <alignment vertical="center"/>
    </xf>
    <xf numFmtId="37" fontId="5" fillId="0" borderId="35" xfId="398" applyFont="1" applyFill="1" applyBorder="1" applyAlignment="1" applyProtection="1">
      <alignment horizontal="left" vertical="center" wrapText="1"/>
    </xf>
    <xf numFmtId="41" fontId="5" fillId="0" borderId="35" xfId="238" applyFont="1" applyFill="1" applyBorder="1" applyAlignment="1">
      <alignment vertical="center"/>
    </xf>
    <xf numFmtId="37" fontId="5" fillId="0" borderId="7" xfId="398" applyFont="1" applyFill="1" applyBorder="1" applyAlignment="1" applyProtection="1">
      <alignment horizontal="left" vertical="center"/>
    </xf>
    <xf numFmtId="212" fontId="5" fillId="0" borderId="7" xfId="238" applyNumberFormat="1" applyFont="1" applyFill="1" applyBorder="1" applyAlignment="1" applyProtection="1">
      <alignment vertical="center"/>
    </xf>
    <xf numFmtId="41" fontId="5" fillId="0" borderId="7" xfId="238" applyFont="1" applyFill="1" applyBorder="1" applyAlignment="1" applyProtection="1">
      <alignment vertical="center"/>
    </xf>
    <xf numFmtId="37" fontId="5" fillId="0" borderId="7" xfId="398" applyFont="1" applyFill="1" applyBorder="1" applyAlignment="1">
      <alignment vertical="center"/>
    </xf>
    <xf numFmtId="212" fontId="87" fillId="0" borderId="7" xfId="238" applyNumberFormat="1" applyFont="1" applyFill="1" applyBorder="1" applyAlignment="1" applyProtection="1">
      <alignment vertical="center"/>
    </xf>
    <xf numFmtId="41" fontId="87" fillId="0" borderId="7" xfId="238" applyFont="1" applyFill="1" applyBorder="1" applyAlignment="1" applyProtection="1">
      <alignment vertical="center"/>
    </xf>
    <xf numFmtId="177" fontId="5" fillId="0" borderId="0" xfId="217" applyNumberFormat="1" applyFont="1" applyFill="1"/>
    <xf numFmtId="37" fontId="5" fillId="0" borderId="22" xfId="398" applyFont="1" applyFill="1" applyBorder="1" applyAlignment="1" applyProtection="1">
      <alignment horizontal="left" vertical="center"/>
    </xf>
    <xf numFmtId="37" fontId="5" fillId="0" borderId="34" xfId="398" applyFont="1" applyFill="1" applyBorder="1" applyAlignment="1" applyProtection="1">
      <alignment vertical="center"/>
    </xf>
    <xf numFmtId="37" fontId="5" fillId="0" borderId="21" xfId="398" applyFont="1" applyFill="1" applyBorder="1" applyAlignment="1">
      <alignment vertical="center"/>
    </xf>
    <xf numFmtId="37" fontId="5" fillId="0" borderId="36" xfId="398" applyFont="1" applyFill="1" applyBorder="1" applyAlignment="1" applyProtection="1">
      <alignment horizontal="left" vertical="center"/>
    </xf>
    <xf numFmtId="212" fontId="5" fillId="0" borderId="36" xfId="238" applyNumberFormat="1" applyFont="1" applyFill="1" applyBorder="1" applyAlignment="1" applyProtection="1">
      <alignment vertical="center"/>
    </xf>
    <xf numFmtId="41" fontId="5" fillId="0" borderId="36" xfId="238" applyFont="1" applyFill="1" applyBorder="1" applyAlignment="1" applyProtection="1">
      <alignment vertical="center"/>
    </xf>
    <xf numFmtId="212" fontId="5" fillId="0" borderId="22" xfId="238" applyNumberFormat="1" applyFont="1" applyFill="1" applyBorder="1" applyAlignment="1" applyProtection="1">
      <alignment vertical="center"/>
    </xf>
    <xf numFmtId="41" fontId="5" fillId="0" borderId="22" xfId="238" applyFont="1" applyFill="1" applyBorder="1" applyAlignment="1" applyProtection="1">
      <alignment vertical="center"/>
    </xf>
    <xf numFmtId="212" fontId="5" fillId="0" borderId="7" xfId="238" applyNumberFormat="1" applyFont="1" applyFill="1" applyBorder="1" applyAlignment="1">
      <alignment vertical="center"/>
    </xf>
    <xf numFmtId="212" fontId="5" fillId="0" borderId="35" xfId="238" applyNumberFormat="1" applyFont="1" applyFill="1" applyBorder="1" applyAlignment="1">
      <alignment vertical="center"/>
    </xf>
    <xf numFmtId="37" fontId="5" fillId="0" borderId="45" xfId="398" applyFont="1" applyFill="1" applyBorder="1" applyAlignment="1" applyProtection="1">
      <alignment horizontal="left" vertical="center"/>
    </xf>
    <xf numFmtId="212" fontId="5" fillId="0" borderId="45" xfId="238" applyNumberFormat="1" applyFont="1" applyFill="1" applyBorder="1" applyAlignment="1">
      <alignment vertical="center"/>
    </xf>
    <xf numFmtId="41" fontId="5" fillId="0" borderId="45" xfId="238" applyFont="1" applyFill="1" applyBorder="1" applyAlignment="1">
      <alignment vertical="center"/>
    </xf>
    <xf numFmtId="37" fontId="5" fillId="0" borderId="7" xfId="398" applyFont="1" applyFill="1" applyBorder="1" applyAlignment="1">
      <alignment horizontal="center" vertical="center"/>
    </xf>
    <xf numFmtId="212" fontId="87" fillId="0" borderId="7" xfId="238" applyNumberFormat="1" applyFont="1" applyFill="1" applyBorder="1" applyAlignment="1">
      <alignment vertical="center"/>
    </xf>
    <xf numFmtId="41" fontId="87" fillId="0" borderId="7" xfId="238" applyFont="1" applyFill="1" applyBorder="1" applyAlignment="1">
      <alignment vertical="center"/>
    </xf>
    <xf numFmtId="37" fontId="5" fillId="0" borderId="0" xfId="398" applyFont="1" applyFill="1" applyBorder="1" applyAlignment="1" applyProtection="1">
      <alignment horizontal="left" vertical="center"/>
    </xf>
    <xf numFmtId="41" fontId="87" fillId="0" borderId="0" xfId="238" applyFont="1" applyFill="1" applyBorder="1" applyAlignment="1">
      <alignment vertical="center"/>
    </xf>
    <xf numFmtId="37" fontId="5" fillId="0" borderId="0" xfId="398" applyFont="1" applyFill="1" applyBorder="1" applyAlignment="1">
      <alignment vertical="center"/>
    </xf>
    <xf numFmtId="37" fontId="5" fillId="0" borderId="0" xfId="398" applyFont="1" applyAlignment="1">
      <alignment horizontal="left" vertical="center"/>
    </xf>
    <xf numFmtId="37" fontId="5" fillId="0" borderId="0" xfId="398" applyFont="1" applyFill="1" applyBorder="1" applyAlignment="1" applyProtection="1">
      <alignment vertical="center"/>
    </xf>
    <xf numFmtId="0" fontId="9" fillId="0" borderId="0" xfId="0" applyFont="1"/>
    <xf numFmtId="0" fontId="104" fillId="0" borderId="0" xfId="238" applyNumberFormat="1" applyFont="1" applyFill="1" applyBorder="1" applyAlignment="1">
      <alignment horizontal="left" vertical="center"/>
    </xf>
    <xf numFmtId="49" fontId="9" fillId="0" borderId="0" xfId="406" applyNumberFormat="1" applyFont="1" applyFill="1" applyAlignment="1">
      <alignment vertical="center"/>
    </xf>
    <xf numFmtId="176" fontId="105" fillId="0" borderId="0" xfId="408" applyNumberFormat="1" applyFont="1" applyFill="1" applyAlignment="1">
      <alignment vertical="center"/>
    </xf>
    <xf numFmtId="182" fontId="87" fillId="0" borderId="7" xfId="402" applyNumberFormat="1" applyFont="1" applyFill="1" applyBorder="1" applyAlignment="1" applyProtection="1">
      <alignment horizontal="center" vertical="center"/>
    </xf>
    <xf numFmtId="10" fontId="5" fillId="0" borderId="0" xfId="217" applyNumberFormat="1" applyFont="1" applyFill="1" applyAlignment="1">
      <alignment vertical="center"/>
    </xf>
    <xf numFmtId="10" fontId="5" fillId="0" borderId="0" xfId="217" applyNumberFormat="1" applyFont="1" applyFill="1" applyAlignment="1">
      <alignment horizontal="center" vertical="center"/>
    </xf>
    <xf numFmtId="37" fontId="110" fillId="0" borderId="0" xfId="402" applyFont="1" applyFill="1" applyAlignment="1">
      <alignment vertical="center"/>
    </xf>
    <xf numFmtId="37" fontId="105" fillId="0" borderId="0" xfId="402" applyFont="1" applyFill="1" applyBorder="1" applyAlignment="1">
      <alignment vertical="center"/>
    </xf>
    <xf numFmtId="182" fontId="87" fillId="0" borderId="7" xfId="217" applyNumberFormat="1" applyFont="1" applyFill="1" applyBorder="1" applyAlignment="1" applyProtection="1">
      <alignment horizontal="center" vertical="center"/>
    </xf>
    <xf numFmtId="10" fontId="5" fillId="0" borderId="0" xfId="217" quotePrefix="1" applyNumberFormat="1" applyFont="1" applyFill="1" applyAlignment="1">
      <alignment vertical="center"/>
    </xf>
    <xf numFmtId="0" fontId="111" fillId="0" borderId="0" xfId="401" applyNumberFormat="1" applyFont="1" applyFill="1" applyAlignment="1">
      <alignment vertical="center"/>
    </xf>
    <xf numFmtId="0" fontId="112" fillId="0" borderId="0" xfId="401" applyNumberFormat="1" applyFont="1" applyFill="1" applyAlignment="1" applyProtection="1">
      <alignment horizontal="left" vertical="center"/>
    </xf>
    <xf numFmtId="0" fontId="113" fillId="0" borderId="0" xfId="401" applyNumberFormat="1" applyFont="1" applyFill="1" applyAlignment="1">
      <alignment vertical="center"/>
    </xf>
    <xf numFmtId="0" fontId="113" fillId="0" borderId="0" xfId="401" applyNumberFormat="1" applyFont="1" applyFill="1" applyAlignment="1" applyProtection="1">
      <alignment horizontal="left" vertical="center"/>
    </xf>
    <xf numFmtId="0" fontId="113" fillId="0" borderId="0" xfId="401" applyNumberFormat="1" applyFont="1" applyFill="1" applyAlignment="1" applyProtection="1">
      <alignment horizontal="right" vertical="center"/>
    </xf>
    <xf numFmtId="0" fontId="114" fillId="0" borderId="0" xfId="401" applyNumberFormat="1" applyFont="1" applyFill="1" applyAlignment="1">
      <alignment vertical="center"/>
    </xf>
    <xf numFmtId="0" fontId="114" fillId="0" borderId="7" xfId="401" applyNumberFormat="1" applyFont="1" applyFill="1" applyBorder="1" applyAlignment="1" applyProtection="1">
      <alignment horizontal="center" vertical="center"/>
    </xf>
    <xf numFmtId="37" fontId="115" fillId="0" borderId="7" xfId="401" applyFont="1" applyFill="1" applyBorder="1" applyAlignment="1" applyProtection="1">
      <alignment horizontal="left" vertical="center"/>
    </xf>
    <xf numFmtId="3" fontId="115" fillId="0" borderId="7" xfId="0" applyNumberFormat="1" applyFont="1" applyFill="1" applyBorder="1" applyAlignment="1">
      <alignment horizontal="right" vertical="center"/>
    </xf>
    <xf numFmtId="10" fontId="115" fillId="0" borderId="7" xfId="401" applyNumberFormat="1" applyFont="1" applyFill="1" applyBorder="1" applyAlignment="1" applyProtection="1">
      <alignment vertical="center"/>
    </xf>
    <xf numFmtId="176" fontId="115" fillId="0" borderId="2" xfId="0" applyNumberFormat="1" applyFont="1" applyFill="1" applyBorder="1" applyAlignment="1" applyProtection="1">
      <alignment vertical="center" shrinkToFit="1"/>
      <protection locked="0"/>
    </xf>
    <xf numFmtId="182" fontId="115" fillId="0" borderId="27" xfId="401" applyNumberFormat="1" applyFont="1" applyFill="1" applyBorder="1" applyAlignment="1" applyProtection="1">
      <alignment vertical="center" shrinkToFit="1"/>
    </xf>
    <xf numFmtId="10" fontId="115" fillId="0" borderId="47" xfId="401" applyNumberFormat="1" applyFont="1" applyFill="1" applyBorder="1" applyAlignment="1" applyProtection="1">
      <alignment vertical="center" shrinkToFit="1"/>
    </xf>
    <xf numFmtId="37" fontId="115" fillId="0" borderId="0" xfId="401" applyFont="1" applyFill="1" applyAlignment="1">
      <alignment vertical="center"/>
    </xf>
    <xf numFmtId="37" fontId="115" fillId="0" borderId="7" xfId="401" applyNumberFormat="1" applyFont="1" applyFill="1" applyBorder="1" applyAlignment="1" applyProtection="1">
      <alignment vertical="center"/>
    </xf>
    <xf numFmtId="0" fontId="115" fillId="0" borderId="2" xfId="0" applyFont="1" applyFill="1" applyBorder="1" applyAlignment="1">
      <alignment horizontal="center" vertical="center" shrinkToFit="1"/>
    </xf>
    <xf numFmtId="37" fontId="115" fillId="0" borderId="7" xfId="401" applyNumberFormat="1" applyFont="1" applyFill="1" applyBorder="1" applyAlignment="1" applyProtection="1">
      <alignment horizontal="left" vertical="center"/>
    </xf>
    <xf numFmtId="37" fontId="115" fillId="0" borderId="7" xfId="401" applyNumberFormat="1" applyFont="1" applyFill="1" applyBorder="1" applyAlignment="1" applyProtection="1">
      <alignment horizontal="left" vertical="center" shrinkToFit="1"/>
    </xf>
    <xf numFmtId="10" fontId="115" fillId="0" borderId="7" xfId="401" applyNumberFormat="1" applyFont="1" applyFill="1" applyBorder="1" applyAlignment="1" applyProtection="1">
      <alignment vertical="center" shrinkToFit="1"/>
    </xf>
    <xf numFmtId="37" fontId="115" fillId="0" borderId="7" xfId="401" applyFont="1" applyFill="1" applyBorder="1" applyAlignment="1" applyProtection="1">
      <alignment horizontal="left" vertical="center" shrinkToFit="1"/>
    </xf>
    <xf numFmtId="9" fontId="115" fillId="0" borderId="7" xfId="401" applyNumberFormat="1" applyFont="1" applyFill="1" applyBorder="1" applyAlignment="1" applyProtection="1">
      <alignment vertical="center"/>
    </xf>
    <xf numFmtId="37" fontId="115" fillId="0" borderId="2" xfId="401" applyNumberFormat="1" applyFont="1" applyFill="1" applyBorder="1" applyAlignment="1" applyProtection="1">
      <alignment vertical="center" shrinkToFit="1"/>
    </xf>
    <xf numFmtId="9" fontId="115" fillId="0" borderId="47" xfId="401" applyNumberFormat="1" applyFont="1" applyFill="1" applyBorder="1" applyAlignment="1" applyProtection="1">
      <alignment vertical="center" shrinkToFit="1"/>
    </xf>
    <xf numFmtId="182" fontId="115" fillId="0" borderId="7" xfId="401" applyNumberFormat="1" applyFont="1" applyFill="1" applyBorder="1" applyAlignment="1" applyProtection="1">
      <alignment vertical="center"/>
    </xf>
    <xf numFmtId="182" fontId="115" fillId="0" borderId="47" xfId="401" applyNumberFormat="1" applyFont="1" applyFill="1" applyBorder="1" applyAlignment="1" applyProtection="1">
      <alignment vertical="center" shrinkToFit="1"/>
    </xf>
    <xf numFmtId="37" fontId="115" fillId="0" borderId="7" xfId="400" quotePrefix="1" applyNumberFormat="1" applyFont="1" applyFill="1" applyBorder="1" applyAlignment="1" applyProtection="1">
      <alignment horizontal="left" vertical="center"/>
    </xf>
    <xf numFmtId="37" fontId="116" fillId="0" borderId="7" xfId="400" quotePrefix="1" applyNumberFormat="1" applyFont="1" applyFill="1" applyBorder="1" applyAlignment="1" applyProtection="1">
      <alignment horizontal="left" vertical="center"/>
    </xf>
    <xf numFmtId="182" fontId="116" fillId="0" borderId="7" xfId="401" applyNumberFormat="1" applyFont="1" applyFill="1" applyBorder="1" applyAlignment="1" applyProtection="1">
      <alignment vertical="center"/>
    </xf>
    <xf numFmtId="182" fontId="115" fillId="0" borderId="47" xfId="401" applyNumberFormat="1" applyFont="1" applyFill="1" applyBorder="1" applyAlignment="1" applyProtection="1">
      <alignment horizontal="center" vertical="center" shrinkToFit="1"/>
    </xf>
    <xf numFmtId="182" fontId="115" fillId="0" borderId="7" xfId="401" applyNumberFormat="1" applyFont="1" applyFill="1" applyBorder="1" applyAlignment="1" applyProtection="1">
      <alignment horizontal="center" vertical="center"/>
    </xf>
    <xf numFmtId="9" fontId="115" fillId="0" borderId="27" xfId="401" applyNumberFormat="1" applyFont="1" applyFill="1" applyBorder="1" applyAlignment="1" applyProtection="1">
      <alignment vertical="center" shrinkToFit="1"/>
    </xf>
    <xf numFmtId="37" fontId="115" fillId="0" borderId="0" xfId="401" applyFont="1" applyFill="1" applyAlignment="1" applyProtection="1">
      <alignment horizontal="left" vertical="center"/>
    </xf>
    <xf numFmtId="3" fontId="115" fillId="0" borderId="0" xfId="401" applyNumberFormat="1" applyFont="1" applyFill="1" applyBorder="1" applyAlignment="1">
      <alignment vertical="center"/>
    </xf>
    <xf numFmtId="37" fontId="115" fillId="0" borderId="0" xfId="401" applyFont="1" applyFill="1" applyBorder="1" applyAlignment="1">
      <alignment vertical="center"/>
    </xf>
    <xf numFmtId="37" fontId="115" fillId="0" borderId="0" xfId="401" applyNumberFormat="1" applyFont="1" applyFill="1" applyAlignment="1" applyProtection="1">
      <alignment vertical="center"/>
    </xf>
    <xf numFmtId="3" fontId="115" fillId="0" borderId="0" xfId="240" applyNumberFormat="1" applyFont="1" applyFill="1" applyAlignment="1" applyProtection="1">
      <alignment horizontal="right" vertical="center"/>
    </xf>
    <xf numFmtId="182" fontId="115" fillId="0" borderId="0" xfId="401" applyNumberFormat="1" applyFont="1" applyFill="1" applyAlignment="1" applyProtection="1">
      <alignment vertical="center"/>
    </xf>
    <xf numFmtId="10" fontId="115" fillId="0" borderId="0" xfId="401" applyNumberFormat="1" applyFont="1" applyFill="1" applyAlignment="1" applyProtection="1">
      <alignment vertical="center"/>
    </xf>
    <xf numFmtId="176" fontId="115" fillId="0" borderId="0" xfId="240" applyFont="1" applyFill="1" applyAlignment="1" applyProtection="1">
      <alignment horizontal="right" vertical="center"/>
    </xf>
    <xf numFmtId="37" fontId="115" fillId="0" borderId="7" xfId="400" applyNumberFormat="1" applyFont="1" applyFill="1" applyBorder="1" applyAlignment="1" applyProtection="1">
      <alignment vertical="center"/>
    </xf>
    <xf numFmtId="3" fontId="115" fillId="0" borderId="7" xfId="240" applyNumberFormat="1" applyFont="1" applyFill="1" applyBorder="1" applyProtection="1">
      <alignment horizontal="right"/>
    </xf>
    <xf numFmtId="37" fontId="115" fillId="0" borderId="0" xfId="400" applyNumberFormat="1" applyFont="1" applyFill="1" applyAlignment="1" applyProtection="1">
      <alignment vertical="center"/>
    </xf>
    <xf numFmtId="3" fontId="115" fillId="0" borderId="7" xfId="400" applyNumberFormat="1" applyFont="1" applyFill="1" applyBorder="1" applyAlignment="1" applyProtection="1">
      <alignment vertical="center"/>
    </xf>
    <xf numFmtId="3" fontId="115" fillId="0" borderId="0" xfId="401" applyNumberFormat="1" applyFont="1" applyFill="1" applyAlignment="1">
      <alignment vertical="center"/>
    </xf>
    <xf numFmtId="3" fontId="111" fillId="0" borderId="0" xfId="401" applyNumberFormat="1" applyFont="1" applyFill="1" applyAlignment="1">
      <alignment vertical="center"/>
    </xf>
    <xf numFmtId="37" fontId="111" fillId="0" borderId="0" xfId="401" applyFont="1" applyFill="1" applyAlignment="1">
      <alignment vertical="center"/>
    </xf>
    <xf numFmtId="37" fontId="115" fillId="0" borderId="7" xfId="401" applyNumberFormat="1" applyFont="1" applyFill="1" applyBorder="1" applyAlignment="1" applyProtection="1">
      <alignment vertical="center" shrinkToFit="1"/>
    </xf>
    <xf numFmtId="9" fontId="115" fillId="0" borderId="7" xfId="401" applyNumberFormat="1" applyFont="1" applyFill="1" applyBorder="1" applyAlignment="1" applyProtection="1">
      <alignment vertical="center" shrinkToFit="1"/>
    </xf>
    <xf numFmtId="182" fontId="115" fillId="0" borderId="7" xfId="401" applyNumberFormat="1" applyFont="1" applyFill="1" applyBorder="1" applyAlignment="1" applyProtection="1">
      <alignment vertical="center" shrinkToFit="1"/>
    </xf>
    <xf numFmtId="37" fontId="115" fillId="0" borderId="7" xfId="400" quotePrefix="1" applyFont="1" applyFill="1" applyBorder="1" applyAlignment="1" applyProtection="1">
      <alignment horizontal="left" vertical="center"/>
    </xf>
    <xf numFmtId="182" fontId="116" fillId="0" borderId="7" xfId="401" applyNumberFormat="1" applyFont="1" applyFill="1" applyBorder="1" applyAlignment="1" applyProtection="1">
      <alignment vertical="center" shrinkToFit="1"/>
    </xf>
    <xf numFmtId="182" fontId="115" fillId="0" borderId="7" xfId="401" applyNumberFormat="1" applyFont="1" applyFill="1" applyBorder="1" applyAlignment="1" applyProtection="1">
      <alignment horizontal="center" vertical="center" shrinkToFit="1"/>
    </xf>
    <xf numFmtId="182" fontId="115" fillId="0" borderId="7" xfId="400" applyNumberFormat="1" applyFont="1" applyFill="1" applyBorder="1" applyAlignment="1" applyProtection="1">
      <alignment horizontal="center" vertical="center"/>
    </xf>
    <xf numFmtId="37" fontId="115" fillId="0" borderId="0" xfId="401" applyNumberFormat="1" applyFont="1" applyFill="1" applyAlignment="1" applyProtection="1">
      <alignment horizontal="left" vertical="center"/>
    </xf>
    <xf numFmtId="182" fontId="111" fillId="0" borderId="0" xfId="401" applyNumberFormat="1" applyFont="1" applyFill="1" applyAlignment="1" applyProtection="1">
      <alignment vertical="center"/>
    </xf>
    <xf numFmtId="3" fontId="117" fillId="0" borderId="0" xfId="400" applyNumberFormat="1" applyFont="1" applyFill="1" applyAlignment="1">
      <alignment horizontal="centerContinuous" vertical="center"/>
    </xf>
    <xf numFmtId="3" fontId="118" fillId="0" borderId="0" xfId="400" applyNumberFormat="1" applyFont="1" applyFill="1" applyAlignment="1">
      <alignment horizontal="centerContinuous" vertical="center"/>
    </xf>
    <xf numFmtId="37" fontId="117" fillId="0" borderId="0" xfId="400" applyFont="1" applyFill="1" applyAlignment="1">
      <alignment horizontal="centerContinuous" vertical="center"/>
    </xf>
    <xf numFmtId="37" fontId="111" fillId="0" borderId="0" xfId="400" applyFont="1" applyFill="1" applyAlignment="1">
      <alignment vertical="center"/>
    </xf>
    <xf numFmtId="37" fontId="119" fillId="0" borderId="0" xfId="400" applyFont="1" applyFill="1" applyAlignment="1">
      <alignment horizontal="centerContinuous" vertical="center"/>
    </xf>
    <xf numFmtId="10" fontId="117" fillId="0" borderId="0" xfId="217" applyNumberFormat="1" applyFont="1" applyFill="1" applyAlignment="1">
      <alignment horizontal="centerContinuous" vertical="distributed"/>
    </xf>
    <xf numFmtId="37" fontId="120" fillId="0" borderId="0" xfId="400" applyFont="1" applyFill="1" applyBorder="1" applyAlignment="1">
      <alignment horizontal="centerContinuous" vertical="center"/>
    </xf>
    <xf numFmtId="37" fontId="112" fillId="0" borderId="32" xfId="400" applyFont="1" applyFill="1" applyBorder="1" applyAlignment="1" applyProtection="1">
      <alignment horizontal="left" vertical="center"/>
    </xf>
    <xf numFmtId="3" fontId="115" fillId="0" borderId="0" xfId="400" applyNumberFormat="1" applyFont="1" applyFill="1" applyAlignment="1">
      <alignment vertical="center"/>
    </xf>
    <xf numFmtId="10" fontId="121" fillId="0" borderId="0" xfId="217" applyNumberFormat="1" applyFont="1" applyFill="1" applyAlignment="1">
      <alignment horizontal="centerContinuous" vertical="distributed"/>
    </xf>
    <xf numFmtId="37" fontId="115" fillId="0" borderId="0" xfId="400" applyFont="1" applyFill="1" applyBorder="1" applyAlignment="1">
      <alignment horizontal="centerContinuous" vertical="center"/>
    </xf>
    <xf numFmtId="37" fontId="121" fillId="0" borderId="0" xfId="400" applyFont="1" applyFill="1" applyAlignment="1">
      <alignment horizontal="centerContinuous" vertical="center"/>
    </xf>
    <xf numFmtId="37" fontId="115" fillId="0" borderId="0" xfId="400" applyFont="1" applyFill="1" applyAlignment="1">
      <alignment vertical="center"/>
    </xf>
    <xf numFmtId="37" fontId="115" fillId="0" borderId="0" xfId="400" applyFont="1" applyFill="1" applyAlignment="1" applyProtection="1">
      <alignment vertical="center"/>
    </xf>
    <xf numFmtId="37" fontId="115" fillId="0" borderId="0" xfId="400" applyFont="1" applyFill="1" applyAlignment="1" applyProtection="1">
      <alignment horizontal="right" vertical="center"/>
    </xf>
    <xf numFmtId="3" fontId="114" fillId="0" borderId="2" xfId="400" applyNumberFormat="1" applyFont="1" applyFill="1" applyBorder="1" applyAlignment="1" applyProtection="1">
      <alignment horizontal="centerContinuous" vertical="center"/>
    </xf>
    <xf numFmtId="10" fontId="114" fillId="0" borderId="27" xfId="217" applyNumberFormat="1" applyFont="1" applyFill="1" applyBorder="1" applyAlignment="1">
      <alignment horizontal="centerContinuous" vertical="center"/>
    </xf>
    <xf numFmtId="37" fontId="114" fillId="0" borderId="47" xfId="400" applyFont="1" applyFill="1" applyBorder="1" applyAlignment="1">
      <alignment horizontal="centerContinuous" vertical="center"/>
    </xf>
    <xf numFmtId="37" fontId="114" fillId="0" borderId="27" xfId="400" applyFont="1" applyFill="1" applyBorder="1" applyAlignment="1">
      <alignment horizontal="centerContinuous" vertical="center"/>
    </xf>
    <xf numFmtId="3" fontId="114" fillId="0" borderId="7" xfId="400" applyNumberFormat="1" applyFont="1" applyFill="1" applyBorder="1" applyAlignment="1" applyProtection="1">
      <alignment horizontal="center" vertical="center"/>
    </xf>
    <xf numFmtId="10" fontId="114" fillId="0" borderId="7" xfId="217" applyNumberFormat="1" applyFont="1" applyFill="1" applyBorder="1" applyAlignment="1" applyProtection="1">
      <alignment horizontal="center" vertical="center"/>
    </xf>
    <xf numFmtId="37" fontId="114" fillId="0" borderId="7" xfId="400" applyFont="1" applyFill="1" applyBorder="1" applyAlignment="1" applyProtection="1">
      <alignment horizontal="center" vertical="center"/>
    </xf>
    <xf numFmtId="10" fontId="115" fillId="0" borderId="7" xfId="217" applyNumberFormat="1" applyFont="1" applyFill="1" applyBorder="1" applyAlignment="1" applyProtection="1">
      <alignment vertical="center"/>
    </xf>
    <xf numFmtId="182" fontId="115" fillId="0" borderId="7" xfId="400" applyNumberFormat="1" applyFont="1" applyFill="1" applyBorder="1" applyAlignment="1" applyProtection="1">
      <alignment vertical="center"/>
    </xf>
    <xf numFmtId="10" fontId="115" fillId="0" borderId="7" xfId="400" applyNumberFormat="1" applyFont="1" applyFill="1" applyBorder="1" applyAlignment="1" applyProtection="1">
      <alignment vertical="center"/>
    </xf>
    <xf numFmtId="9" fontId="115" fillId="0" borderId="7" xfId="400" applyNumberFormat="1" applyFont="1" applyFill="1" applyBorder="1" applyAlignment="1" applyProtection="1">
      <alignment vertical="center"/>
    </xf>
    <xf numFmtId="182" fontId="116" fillId="0" borderId="7" xfId="400" applyNumberFormat="1" applyFont="1" applyFill="1" applyBorder="1" applyAlignment="1" applyProtection="1">
      <alignment vertical="center"/>
    </xf>
    <xf numFmtId="224" fontId="115" fillId="0" borderId="7" xfId="217" applyNumberFormat="1" applyFont="1" applyFill="1" applyBorder="1" applyAlignment="1" applyProtection="1">
      <alignment vertical="center"/>
    </xf>
    <xf numFmtId="37" fontId="115" fillId="0" borderId="0" xfId="400" applyFont="1" applyFill="1" applyAlignment="1" applyProtection="1">
      <alignment horizontal="left" vertical="center"/>
    </xf>
    <xf numFmtId="3" fontId="115" fillId="0" borderId="0" xfId="400" applyNumberFormat="1" applyFont="1" applyFill="1" applyBorder="1" applyAlignment="1">
      <alignment vertical="center"/>
    </xf>
    <xf numFmtId="10" fontId="115" fillId="0" borderId="0" xfId="217" applyNumberFormat="1" applyFont="1" applyFill="1" applyBorder="1" applyAlignment="1">
      <alignment vertical="center"/>
    </xf>
    <xf numFmtId="37" fontId="115" fillId="0" borderId="0" xfId="400" applyFont="1" applyFill="1" applyBorder="1" applyAlignment="1">
      <alignment vertical="center"/>
    </xf>
    <xf numFmtId="3" fontId="115" fillId="0" borderId="0" xfId="400" applyNumberFormat="1" applyFont="1" applyFill="1" applyAlignment="1" applyProtection="1">
      <alignment vertical="center"/>
    </xf>
    <xf numFmtId="10" fontId="115" fillId="0" borderId="0" xfId="217" applyNumberFormat="1" applyFont="1" applyFill="1" applyAlignment="1" applyProtection="1">
      <alignment vertical="center"/>
    </xf>
    <xf numFmtId="182" fontId="115" fillId="0" borderId="0" xfId="400" applyNumberFormat="1" applyFont="1" applyFill="1" applyAlignment="1" applyProtection="1">
      <alignment vertical="center"/>
    </xf>
    <xf numFmtId="37" fontId="116" fillId="0" borderId="0" xfId="400" applyNumberFormat="1" applyFont="1" applyFill="1" applyAlignment="1" applyProtection="1">
      <alignment vertical="center"/>
    </xf>
    <xf numFmtId="10" fontId="115" fillId="0" borderId="0" xfId="217" applyNumberFormat="1" applyFont="1" applyFill="1" applyAlignment="1">
      <alignment vertical="center"/>
    </xf>
    <xf numFmtId="3" fontId="111" fillId="0" borderId="0" xfId="400" applyNumberFormat="1" applyFont="1" applyFill="1" applyAlignment="1">
      <alignment vertical="center"/>
    </xf>
    <xf numFmtId="10" fontId="111" fillId="0" borderId="0" xfId="217" applyNumberFormat="1" applyFont="1" applyFill="1" applyAlignment="1">
      <alignment vertical="center"/>
    </xf>
    <xf numFmtId="10" fontId="122" fillId="0" borderId="0" xfId="397" applyNumberFormat="1" applyFont="1" applyFill="1" applyAlignment="1">
      <alignment horizontal="centerContinuous" vertical="center"/>
    </xf>
    <xf numFmtId="10" fontId="9" fillId="0" borderId="0" xfId="397" applyNumberFormat="1" applyFont="1" applyFill="1" applyAlignment="1">
      <alignment vertical="center"/>
    </xf>
    <xf numFmtId="10" fontId="85" fillId="0" borderId="0" xfId="397" applyNumberFormat="1" applyFont="1" applyFill="1" applyAlignment="1" applyProtection="1">
      <alignment horizontal="centerContinuous" vertical="center"/>
    </xf>
    <xf numFmtId="10" fontId="5" fillId="0" borderId="0" xfId="397" applyNumberFormat="1" applyFont="1" applyFill="1" applyAlignment="1">
      <alignment vertical="center"/>
    </xf>
    <xf numFmtId="10" fontId="87" fillId="0" borderId="0" xfId="397" applyNumberFormat="1" applyFont="1" applyFill="1" applyAlignment="1">
      <alignment vertical="center"/>
    </xf>
    <xf numFmtId="10" fontId="87" fillId="0" borderId="22" xfId="397" applyNumberFormat="1" applyFont="1" applyFill="1" applyBorder="1" applyAlignment="1" applyProtection="1">
      <alignment horizontal="center" vertical="center"/>
    </xf>
    <xf numFmtId="10" fontId="87" fillId="0" borderId="22" xfId="397" applyNumberFormat="1" applyFont="1" applyFill="1" applyBorder="1" applyAlignment="1" applyProtection="1">
      <alignment horizontal="center" vertical="center" wrapText="1"/>
    </xf>
    <xf numFmtId="10" fontId="123" fillId="0" borderId="0" xfId="397" applyNumberFormat="1" applyFont="1" applyFill="1" applyAlignment="1">
      <alignment vertical="center"/>
    </xf>
    <xf numFmtId="10" fontId="124" fillId="0" borderId="0" xfId="397" applyNumberFormat="1" applyFont="1" applyFill="1" applyAlignment="1">
      <alignment vertical="center"/>
    </xf>
    <xf numFmtId="10" fontId="5" fillId="0" borderId="33" xfId="397" applyNumberFormat="1" applyFont="1" applyFill="1" applyBorder="1" applyAlignment="1" applyProtection="1">
      <alignment horizontal="center" vertical="center"/>
    </xf>
    <xf numFmtId="182" fontId="5" fillId="0" borderId="33" xfId="397" applyNumberFormat="1" applyFont="1" applyFill="1" applyBorder="1" applyAlignment="1" applyProtection="1">
      <alignment vertical="center"/>
    </xf>
    <xf numFmtId="182" fontId="87" fillId="0" borderId="33" xfId="397" applyNumberFormat="1" applyFont="1" applyFill="1" applyBorder="1" applyAlignment="1" applyProtection="1">
      <alignment vertical="center"/>
    </xf>
    <xf numFmtId="182" fontId="5" fillId="0" borderId="0" xfId="397" applyNumberFormat="1" applyFont="1" applyFill="1" applyAlignment="1">
      <alignment vertical="center"/>
    </xf>
    <xf numFmtId="10" fontId="5" fillId="0" borderId="35" xfId="397" applyNumberFormat="1" applyFont="1" applyFill="1" applyBorder="1" applyAlignment="1" applyProtection="1">
      <alignment horizontal="center" vertical="center"/>
    </xf>
    <xf numFmtId="182" fontId="5" fillId="0" borderId="35" xfId="397" applyNumberFormat="1" applyFont="1" applyFill="1" applyBorder="1" applyAlignment="1" applyProtection="1">
      <alignment vertical="center"/>
    </xf>
    <xf numFmtId="182" fontId="87" fillId="0" borderId="35" xfId="397" applyNumberFormat="1" applyFont="1" applyFill="1" applyBorder="1" applyAlignment="1" applyProtection="1">
      <alignment vertical="center"/>
    </xf>
    <xf numFmtId="10" fontId="5" fillId="0" borderId="0" xfId="397" applyNumberFormat="1" applyFont="1" applyFill="1" applyBorder="1" applyAlignment="1">
      <alignment vertical="center"/>
    </xf>
    <xf numFmtId="182" fontId="5" fillId="0" borderId="0" xfId="397" applyNumberFormat="1" applyFont="1" applyFill="1" applyBorder="1" applyAlignment="1">
      <alignment vertical="center"/>
    </xf>
    <xf numFmtId="10" fontId="5" fillId="0" borderId="0" xfId="397" applyNumberFormat="1" applyFont="1" applyFill="1" applyBorder="1" applyAlignment="1">
      <alignment horizontal="centerContinuous" vertical="center"/>
    </xf>
    <xf numFmtId="10" fontId="5" fillId="0" borderId="0" xfId="397" applyNumberFormat="1" applyFont="1" applyFill="1" applyBorder="1" applyAlignment="1">
      <alignment horizontal="center" vertical="center"/>
    </xf>
    <xf numFmtId="182" fontId="91" fillId="0" borderId="0" xfId="397" applyNumberFormat="1" applyFont="1" applyFill="1" applyBorder="1" applyAlignment="1">
      <alignment vertical="center"/>
    </xf>
    <xf numFmtId="10" fontId="5" fillId="0" borderId="7" xfId="397" applyNumberFormat="1" applyFont="1" applyFill="1" applyBorder="1" applyAlignment="1" applyProtection="1">
      <alignment horizontal="center" vertical="center"/>
    </xf>
    <xf numFmtId="182" fontId="5" fillId="0" borderId="7" xfId="397" applyNumberFormat="1" applyFont="1" applyFill="1" applyBorder="1" applyAlignment="1" applyProtection="1">
      <alignment vertical="center"/>
    </xf>
    <xf numFmtId="182" fontId="87" fillId="0" borderId="7" xfId="397" applyNumberFormat="1" applyFont="1" applyFill="1" applyBorder="1" applyAlignment="1" applyProtection="1">
      <alignment vertical="center"/>
    </xf>
    <xf numFmtId="10" fontId="5" fillId="0" borderId="0" xfId="397" applyNumberFormat="1" applyFont="1" applyFill="1" applyAlignment="1">
      <alignment horizontal="center" vertical="center"/>
    </xf>
    <xf numFmtId="10" fontId="5" fillId="0" borderId="0" xfId="397" applyNumberFormat="1" applyFont="1" applyFill="1" applyAlignment="1" applyProtection="1">
      <alignment horizontal="left" vertical="center"/>
    </xf>
    <xf numFmtId="182" fontId="87" fillId="0" borderId="0" xfId="397" applyNumberFormat="1" applyFont="1" applyFill="1" applyAlignment="1">
      <alignment vertical="center"/>
    </xf>
    <xf numFmtId="10" fontId="108" fillId="0" borderId="0" xfId="397" applyNumberFormat="1" applyFont="1" applyFill="1" applyAlignment="1">
      <alignment vertical="center"/>
    </xf>
    <xf numFmtId="176" fontId="9" fillId="0" borderId="0" xfId="408" applyNumberFormat="1" applyFont="1" applyFill="1" applyAlignment="1">
      <alignment vertical="center"/>
    </xf>
    <xf numFmtId="176" fontId="88" fillId="0" borderId="0" xfId="408" applyNumberFormat="1" applyFont="1" applyFill="1" applyAlignment="1">
      <alignment vertical="center"/>
    </xf>
    <xf numFmtId="0" fontId="85" fillId="0" borderId="0" xfId="400" applyNumberFormat="1" applyFont="1" applyFill="1" applyAlignment="1">
      <alignment horizontal="centerContinuous" vertical="center"/>
    </xf>
    <xf numFmtId="0" fontId="125" fillId="0" borderId="0" xfId="404" applyNumberFormat="1" applyFont="1" applyFill="1" applyAlignment="1">
      <alignment horizontal="centerContinuous"/>
    </xf>
    <xf numFmtId="0" fontId="86" fillId="0" borderId="0" xfId="400" applyNumberFormat="1" applyFont="1" applyFill="1" applyAlignment="1">
      <alignment horizontal="center" vertical="center"/>
    </xf>
    <xf numFmtId="0" fontId="9" fillId="0" borderId="0" xfId="408" applyNumberFormat="1" applyFont="1" applyFill="1" applyAlignment="1">
      <alignment vertical="center"/>
    </xf>
    <xf numFmtId="0" fontId="109" fillId="0" borderId="0" xfId="400" applyNumberFormat="1" applyFont="1" applyFill="1" applyAlignment="1">
      <alignment horizontal="centerContinuous" vertical="center"/>
    </xf>
    <xf numFmtId="0" fontId="126" fillId="0" borderId="0" xfId="408" applyNumberFormat="1" applyFont="1" applyFill="1" applyBorder="1" applyAlignment="1">
      <alignment vertical="center"/>
    </xf>
    <xf numFmtId="0" fontId="5" fillId="0" borderId="0" xfId="404" applyNumberFormat="1" applyFont="1" applyFill="1" applyAlignment="1">
      <alignment horizontal="centerContinuous"/>
    </xf>
    <xf numFmtId="0" fontId="5" fillId="0" borderId="0" xfId="408" applyNumberFormat="1" applyFont="1" applyFill="1" applyAlignment="1">
      <alignment vertical="center"/>
    </xf>
    <xf numFmtId="0" fontId="126" fillId="0" borderId="32" xfId="408" applyNumberFormat="1" applyFont="1" applyFill="1" applyBorder="1" applyAlignment="1">
      <alignment vertical="center"/>
    </xf>
    <xf numFmtId="0" fontId="15" fillId="0" borderId="0" xfId="408" applyNumberFormat="1" applyFont="1" applyFill="1" applyAlignment="1">
      <alignment vertical="center"/>
    </xf>
    <xf numFmtId="0" fontId="15" fillId="0" borderId="0" xfId="408" applyNumberFormat="1" applyFont="1" applyFill="1" applyAlignment="1">
      <alignment horizontal="right" vertical="center"/>
    </xf>
    <xf numFmtId="0" fontId="107" fillId="0" borderId="7" xfId="512" applyNumberFormat="1" applyFont="1" applyFill="1" applyBorder="1" applyAlignment="1">
      <alignment horizontal="centerContinuous" vertical="center"/>
    </xf>
    <xf numFmtId="0" fontId="126" fillId="0" borderId="0" xfId="408" applyNumberFormat="1" applyFont="1" applyFill="1" applyAlignment="1">
      <alignment vertical="center"/>
    </xf>
    <xf numFmtId="0" fontId="107" fillId="0" borderId="7" xfId="512" applyNumberFormat="1" applyFont="1" applyFill="1" applyBorder="1" applyAlignment="1">
      <alignment horizontal="center" vertical="center" wrapText="1"/>
    </xf>
    <xf numFmtId="0" fontId="107" fillId="0" borderId="7" xfId="218" applyNumberFormat="1" applyFont="1" applyFill="1" applyBorder="1" applyAlignment="1">
      <alignment horizontal="center" vertical="center" wrapText="1"/>
    </xf>
    <xf numFmtId="0" fontId="107" fillId="0" borderId="7" xfId="408" applyNumberFormat="1" applyFont="1" applyFill="1" applyBorder="1" applyAlignment="1">
      <alignment horizontal="center" vertical="center"/>
    </xf>
    <xf numFmtId="0" fontId="107" fillId="0" borderId="7" xfId="241" applyNumberFormat="1" applyFont="1" applyFill="1" applyBorder="1" applyAlignment="1">
      <alignment horizontal="center" vertical="center"/>
    </xf>
    <xf numFmtId="176" fontId="15" fillId="0" borderId="33" xfId="408" applyNumberFormat="1" applyFont="1" applyFill="1" applyBorder="1" applyAlignment="1">
      <alignment horizontal="center" vertical="center" wrapText="1"/>
    </xf>
    <xf numFmtId="10" fontId="5" fillId="0" borderId="22" xfId="217" applyNumberFormat="1" applyFont="1" applyFill="1" applyBorder="1" applyAlignment="1">
      <alignment horizontal="right" vertical="center"/>
    </xf>
    <xf numFmtId="10" fontId="87" fillId="0" borderId="22" xfId="217" applyNumberFormat="1" applyFont="1" applyFill="1" applyBorder="1" applyAlignment="1">
      <alignment horizontal="right" vertical="center"/>
    </xf>
    <xf numFmtId="10" fontId="15" fillId="0" borderId="33" xfId="217" applyNumberFormat="1" applyFont="1" applyFill="1" applyBorder="1" applyAlignment="1">
      <alignment horizontal="right" vertical="center"/>
    </xf>
    <xf numFmtId="10" fontId="15" fillId="0" borderId="22" xfId="217" applyNumberFormat="1" applyFont="1" applyFill="1" applyBorder="1" applyAlignment="1">
      <alignment horizontal="right" vertical="center"/>
    </xf>
    <xf numFmtId="0" fontId="127" fillId="0" borderId="0" xfId="408" applyNumberFormat="1" applyFont="1" applyFill="1" applyAlignment="1">
      <alignment vertical="center"/>
    </xf>
    <xf numFmtId="176" fontId="15" fillId="0" borderId="0" xfId="408" applyNumberFormat="1" applyFont="1" applyFill="1" applyAlignment="1">
      <alignment vertical="center"/>
    </xf>
    <xf numFmtId="176" fontId="15" fillId="0" borderId="35" xfId="408" applyNumberFormat="1" applyFont="1" applyFill="1" applyBorder="1" applyAlignment="1">
      <alignment horizontal="center" vertical="center" wrapText="1"/>
    </xf>
    <xf numFmtId="10" fontId="5" fillId="0" borderId="35" xfId="217" applyNumberFormat="1" applyFont="1" applyFill="1" applyBorder="1" applyAlignment="1">
      <alignment vertical="center"/>
    </xf>
    <xf numFmtId="10" fontId="15" fillId="0" borderId="35" xfId="217" applyNumberFormat="1" applyFont="1" applyFill="1" applyBorder="1" applyAlignment="1">
      <alignment horizontal="right" vertical="center"/>
    </xf>
    <xf numFmtId="10" fontId="15" fillId="0" borderId="45" xfId="217" applyNumberFormat="1" applyFont="1" applyFill="1" applyBorder="1" applyAlignment="1">
      <alignment horizontal="right" vertical="center"/>
    </xf>
    <xf numFmtId="176" fontId="15" fillId="0" borderId="36" xfId="408" applyNumberFormat="1" applyFont="1" applyFill="1" applyBorder="1" applyAlignment="1">
      <alignment horizontal="center" vertical="center" wrapText="1"/>
    </xf>
    <xf numFmtId="10" fontId="5" fillId="0" borderId="21" xfId="217" applyNumberFormat="1" applyFont="1" applyFill="1" applyBorder="1" applyAlignment="1">
      <alignment vertical="center"/>
    </xf>
    <xf numFmtId="10" fontId="15" fillId="0" borderId="36" xfId="217" applyNumberFormat="1" applyFont="1" applyFill="1" applyBorder="1" applyAlignment="1">
      <alignment horizontal="right" vertical="center"/>
    </xf>
    <xf numFmtId="37" fontId="15" fillId="0" borderId="0" xfId="402" applyFont="1" applyFill="1" applyBorder="1" applyAlignment="1" applyProtection="1">
      <alignment horizontal="left" vertical="center"/>
    </xf>
    <xf numFmtId="176" fontId="15" fillId="0" borderId="0" xfId="408" applyNumberFormat="1" applyFont="1" applyFill="1" applyBorder="1" applyAlignment="1">
      <alignment vertical="center" wrapText="1"/>
    </xf>
    <xf numFmtId="185" fontId="15" fillId="0" borderId="0" xfId="219" applyNumberFormat="1" applyFont="1" applyFill="1" applyBorder="1" applyAlignment="1">
      <alignment vertical="center"/>
    </xf>
    <xf numFmtId="185" fontId="15" fillId="0" borderId="0" xfId="408" applyNumberFormat="1" applyFont="1" applyFill="1" applyBorder="1" applyAlignment="1">
      <alignment vertical="center"/>
    </xf>
    <xf numFmtId="185" fontId="15" fillId="0" borderId="0" xfId="241" applyNumberFormat="1" applyFont="1" applyFill="1" applyBorder="1" applyAlignment="1">
      <alignment vertical="center"/>
    </xf>
    <xf numFmtId="176" fontId="126" fillId="0" borderId="0" xfId="408" applyNumberFormat="1" applyFont="1" applyFill="1" applyBorder="1" applyAlignment="1">
      <alignment vertical="center" wrapText="1"/>
    </xf>
    <xf numFmtId="185" fontId="126" fillId="0" borderId="0" xfId="219" applyNumberFormat="1" applyFont="1" applyFill="1" applyBorder="1" applyAlignment="1">
      <alignment vertical="center"/>
    </xf>
    <xf numFmtId="37" fontId="5" fillId="0" borderId="0" xfId="396" applyFont="1" applyFill="1" applyAlignment="1">
      <alignment vertical="center"/>
    </xf>
    <xf numFmtId="177" fontId="5" fillId="0" borderId="0" xfId="396" applyNumberFormat="1" applyFont="1" applyFill="1" applyBorder="1" applyAlignment="1" applyProtection="1">
      <alignment vertical="center"/>
    </xf>
    <xf numFmtId="37" fontId="5" fillId="0" borderId="0" xfId="396" applyFont="1" applyFill="1" applyBorder="1" applyAlignment="1" applyProtection="1">
      <alignment horizontal="left" vertical="center"/>
    </xf>
    <xf numFmtId="37" fontId="5" fillId="0" borderId="0" xfId="396" applyNumberFormat="1" applyFont="1" applyFill="1" applyBorder="1" applyAlignment="1" applyProtection="1">
      <alignment vertical="center"/>
    </xf>
    <xf numFmtId="37" fontId="5" fillId="0" borderId="0" xfId="396" applyFont="1" applyFill="1" applyBorder="1" applyAlignment="1">
      <alignment vertical="center"/>
    </xf>
    <xf numFmtId="176" fontId="128" fillId="0" borderId="0" xfId="408" applyNumberFormat="1" applyFont="1" applyFill="1" applyAlignment="1">
      <alignment vertical="center"/>
    </xf>
    <xf numFmtId="10" fontId="5" fillId="0" borderId="0" xfId="397" applyNumberFormat="1" applyFont="1" applyFill="1" applyAlignment="1">
      <alignment horizontal="right" vertical="center"/>
    </xf>
    <xf numFmtId="10" fontId="87" fillId="0" borderId="2" xfId="397" applyNumberFormat="1" applyFont="1" applyFill="1" applyBorder="1" applyAlignment="1">
      <alignment horizontal="centerContinuous" vertical="center"/>
    </xf>
    <xf numFmtId="10" fontId="87" fillId="0" borderId="61" xfId="397" applyNumberFormat="1" applyFont="1" applyFill="1" applyBorder="1" applyAlignment="1">
      <alignment horizontal="centerContinuous" vertical="center"/>
    </xf>
    <xf numFmtId="10" fontId="87" fillId="0" borderId="22" xfId="397" applyNumberFormat="1" applyFont="1" applyFill="1" applyBorder="1" applyAlignment="1" applyProtection="1">
      <alignment horizontal="centerContinuous" vertical="center" wrapText="1"/>
    </xf>
    <xf numFmtId="10" fontId="87" fillId="0" borderId="0" xfId="397" applyNumberFormat="1" applyFont="1" applyFill="1" applyBorder="1" applyAlignment="1" applyProtection="1">
      <alignment horizontal="center" vertical="center" wrapText="1"/>
    </xf>
    <xf numFmtId="10" fontId="87" fillId="0" borderId="7" xfId="397" applyNumberFormat="1" applyFont="1" applyFill="1" applyBorder="1" applyAlignment="1">
      <alignment horizontal="centerContinuous" vertical="center" wrapText="1"/>
    </xf>
    <xf numFmtId="0" fontId="87" fillId="0" borderId="0" xfId="410" applyFont="1" applyFill="1" applyBorder="1" applyAlignment="1">
      <alignment horizontal="center" vertical="center"/>
    </xf>
    <xf numFmtId="10" fontId="5" fillId="0" borderId="33" xfId="397" applyNumberFormat="1" applyFont="1" applyBorder="1" applyAlignment="1" applyProtection="1">
      <alignment horizontal="center" vertical="center"/>
    </xf>
    <xf numFmtId="182" fontId="5" fillId="0" borderId="33" xfId="397" applyNumberFormat="1" applyFont="1" applyBorder="1" applyAlignment="1" applyProtection="1">
      <alignment horizontal="right" vertical="center"/>
    </xf>
    <xf numFmtId="182" fontId="87" fillId="0" borderId="33" xfId="397" applyNumberFormat="1" applyFont="1" applyBorder="1" applyAlignment="1">
      <alignment vertical="center"/>
    </xf>
    <xf numFmtId="182" fontId="87" fillId="0" borderId="33" xfId="397" applyNumberFormat="1" applyFont="1" applyBorder="1" applyAlignment="1" applyProtection="1">
      <alignment horizontal="right" vertical="center"/>
    </xf>
    <xf numFmtId="182" fontId="87" fillId="0" borderId="0" xfId="397" applyNumberFormat="1" applyFont="1" applyBorder="1" applyAlignment="1" applyProtection="1">
      <alignment horizontal="right" vertical="center"/>
    </xf>
    <xf numFmtId="10" fontId="91" fillId="0" borderId="0" xfId="397" applyNumberFormat="1" applyFont="1" applyAlignment="1">
      <alignment vertical="center"/>
    </xf>
    <xf numFmtId="10" fontId="5" fillId="0" borderId="0" xfId="397" applyNumberFormat="1" applyFont="1" applyAlignment="1">
      <alignment vertical="center"/>
    </xf>
    <xf numFmtId="10" fontId="5" fillId="0" borderId="35" xfId="397" applyNumberFormat="1" applyFont="1" applyBorder="1" applyAlignment="1" applyProtection="1">
      <alignment horizontal="center" vertical="center"/>
    </xf>
    <xf numFmtId="182" fontId="5" fillId="0" borderId="35" xfId="397" applyNumberFormat="1" applyFont="1" applyBorder="1" applyAlignment="1" applyProtection="1">
      <alignment horizontal="right" vertical="center"/>
    </xf>
    <xf numFmtId="182" fontId="87" fillId="0" borderId="35" xfId="397" applyNumberFormat="1" applyFont="1" applyBorder="1" applyAlignment="1">
      <alignment vertical="center"/>
    </xf>
    <xf numFmtId="182" fontId="87" fillId="0" borderId="35" xfId="397" applyNumberFormat="1" applyFont="1" applyBorder="1" applyAlignment="1" applyProtection="1">
      <alignment horizontal="right" vertical="center"/>
    </xf>
    <xf numFmtId="10" fontId="5" fillId="0" borderId="7" xfId="397" applyNumberFormat="1" applyFont="1" applyBorder="1" applyAlignment="1">
      <alignment horizontal="center" vertical="center"/>
    </xf>
    <xf numFmtId="10" fontId="5" fillId="0" borderId="7" xfId="397" applyNumberFormat="1" applyFont="1" applyBorder="1" applyAlignment="1">
      <alignment horizontal="right" vertical="center"/>
    </xf>
    <xf numFmtId="10" fontId="5" fillId="0" borderId="7" xfId="397" applyNumberFormat="1" applyFont="1" applyBorder="1" applyAlignment="1">
      <alignment horizontal="center" vertical="center" wrapText="1"/>
    </xf>
    <xf numFmtId="182" fontId="129" fillId="0" borderId="2" xfId="397" applyNumberFormat="1" applyFont="1" applyBorder="1" applyAlignment="1" applyProtection="1">
      <alignment horizontal="right" vertical="center"/>
    </xf>
    <xf numFmtId="182" fontId="87" fillId="0" borderId="2" xfId="397" applyNumberFormat="1" applyFont="1" applyBorder="1" applyAlignment="1" applyProtection="1">
      <alignment horizontal="right" vertical="center"/>
    </xf>
    <xf numFmtId="223" fontId="5" fillId="0" borderId="7" xfId="217" applyNumberFormat="1" applyFont="1" applyBorder="1" applyAlignment="1" applyProtection="1">
      <alignment horizontal="right" vertical="center" shrinkToFit="1"/>
    </xf>
    <xf numFmtId="182" fontId="5" fillId="0" borderId="0" xfId="397" applyNumberFormat="1" applyFont="1" applyBorder="1" applyAlignment="1" applyProtection="1">
      <alignment horizontal="right" vertical="center"/>
    </xf>
    <xf numFmtId="10" fontId="5" fillId="0" borderId="0" xfId="397" applyNumberFormat="1" applyFont="1" applyAlignment="1" applyProtection="1">
      <alignment horizontal="left" vertical="center"/>
    </xf>
    <xf numFmtId="182" fontId="5" fillId="0" borderId="0" xfId="397" applyNumberFormat="1" applyFont="1" applyAlignment="1">
      <alignment vertical="center"/>
    </xf>
    <xf numFmtId="182" fontId="5" fillId="0" borderId="0" xfId="397" applyNumberFormat="1" applyFont="1" applyAlignment="1" applyProtection="1">
      <alignment vertical="center"/>
    </xf>
    <xf numFmtId="10" fontId="9" fillId="0" borderId="0" xfId="397" applyNumberFormat="1" applyFont="1" applyAlignment="1">
      <alignment vertical="center"/>
    </xf>
    <xf numFmtId="37" fontId="5" fillId="0" borderId="22" xfId="402" applyFont="1" applyFill="1" applyBorder="1" applyAlignment="1">
      <alignment horizontal="center" vertical="center"/>
    </xf>
    <xf numFmtId="10" fontId="5" fillId="0" borderId="33" xfId="402" applyNumberFormat="1" applyFont="1" applyFill="1" applyBorder="1" applyAlignment="1" applyProtection="1">
      <alignment horizontal="center" vertical="center" wrapText="1"/>
    </xf>
    <xf numFmtId="10" fontId="5" fillId="0" borderId="33" xfId="402" applyNumberFormat="1" applyFont="1" applyFill="1" applyBorder="1" applyAlignment="1" applyProtection="1">
      <alignment vertical="center" wrapText="1"/>
    </xf>
    <xf numFmtId="10" fontId="5" fillId="0" borderId="33" xfId="402" applyNumberFormat="1" applyFont="1" applyFill="1" applyBorder="1" applyAlignment="1" applyProtection="1">
      <alignment horizontal="right" vertical="center"/>
    </xf>
    <xf numFmtId="37" fontId="5" fillId="0" borderId="34" xfId="402" applyFont="1" applyFill="1" applyBorder="1" applyAlignment="1">
      <alignment horizontal="center" vertical="center"/>
    </xf>
    <xf numFmtId="10" fontId="5" fillId="0" borderId="35" xfId="402" applyNumberFormat="1" applyFont="1" applyFill="1" applyBorder="1" applyAlignment="1" applyProtection="1">
      <alignment vertical="center"/>
    </xf>
    <xf numFmtId="10" fontId="5" fillId="0" borderId="35" xfId="402" applyNumberFormat="1" applyFont="1" applyFill="1" applyBorder="1" applyAlignment="1" applyProtection="1">
      <alignment horizontal="right" vertical="center"/>
    </xf>
    <xf numFmtId="10" fontId="5" fillId="0" borderId="45" xfId="402" applyNumberFormat="1" applyFont="1" applyFill="1" applyBorder="1" applyAlignment="1" applyProtection="1">
      <alignment horizontal="center" vertical="center" wrapText="1"/>
    </xf>
    <xf numFmtId="10" fontId="5" fillId="0" borderId="45" xfId="402" applyNumberFormat="1" applyFont="1" applyFill="1" applyBorder="1" applyAlignment="1" applyProtection="1">
      <alignment vertical="center"/>
    </xf>
    <xf numFmtId="10" fontId="5" fillId="0" borderId="45" xfId="402" applyNumberFormat="1" applyFont="1" applyFill="1" applyBorder="1" applyAlignment="1" applyProtection="1">
      <alignment horizontal="right" vertical="center"/>
    </xf>
    <xf numFmtId="37" fontId="5" fillId="0" borderId="21" xfId="402" applyFont="1" applyFill="1" applyBorder="1" applyAlignment="1">
      <alignment horizontal="center" vertical="center"/>
    </xf>
    <xf numFmtId="10" fontId="5" fillId="0" borderId="36" xfId="402" applyNumberFormat="1" applyFont="1" applyFill="1" applyBorder="1" applyAlignment="1" applyProtection="1">
      <alignment horizontal="center" vertical="center" wrapText="1"/>
    </xf>
    <xf numFmtId="10" fontId="5" fillId="0" borderId="36" xfId="402" applyNumberFormat="1" applyFont="1" applyFill="1" applyBorder="1" applyAlignment="1" applyProtection="1">
      <alignment vertical="center"/>
    </xf>
    <xf numFmtId="10" fontId="5" fillId="0" borderId="36" xfId="402" applyNumberFormat="1" applyFont="1" applyFill="1" applyBorder="1" applyAlignment="1" applyProtection="1">
      <alignment horizontal="right" vertical="center"/>
    </xf>
    <xf numFmtId="0" fontId="95" fillId="0" borderId="33" xfId="0" applyFont="1" applyFill="1" applyBorder="1" applyAlignment="1">
      <alignment horizontal="center" vertical="center" wrapText="1"/>
    </xf>
    <xf numFmtId="0" fontId="95" fillId="0" borderId="35" xfId="0" applyFont="1" applyFill="1" applyBorder="1" applyAlignment="1">
      <alignment horizontal="center" vertical="center" wrapText="1"/>
    </xf>
    <xf numFmtId="0" fontId="95" fillId="0" borderId="36" xfId="0" applyFont="1" applyFill="1" applyBorder="1" applyAlignment="1">
      <alignment horizontal="center" vertical="center" wrapText="1"/>
    </xf>
    <xf numFmtId="10" fontId="87" fillId="0" borderId="36" xfId="402" applyNumberFormat="1" applyFont="1" applyFill="1" applyBorder="1" applyAlignment="1" applyProtection="1">
      <alignment horizontal="right" vertical="center"/>
    </xf>
    <xf numFmtId="10" fontId="87" fillId="0" borderId="7" xfId="402" applyNumberFormat="1" applyFont="1" applyFill="1" applyBorder="1" applyAlignment="1" applyProtection="1">
      <alignment horizontal="right" vertical="center"/>
    </xf>
    <xf numFmtId="182" fontId="87" fillId="0" borderId="7" xfId="402" applyNumberFormat="1" applyFont="1" applyFill="1" applyBorder="1" applyAlignment="1" applyProtection="1">
      <alignment horizontal="right" vertical="center"/>
    </xf>
    <xf numFmtId="10" fontId="5" fillId="0" borderId="7" xfId="402" applyNumberFormat="1" applyFont="1" applyFill="1" applyBorder="1" applyAlignment="1" applyProtection="1">
      <alignment horizontal="right" vertical="center"/>
    </xf>
    <xf numFmtId="182" fontId="5" fillId="0" borderId="7" xfId="402" applyNumberFormat="1" applyFont="1" applyFill="1" applyBorder="1" applyAlignment="1" applyProtection="1">
      <alignment horizontal="right" vertical="center"/>
    </xf>
    <xf numFmtId="37" fontId="5" fillId="0" borderId="47" xfId="402" applyFont="1" applyFill="1" applyBorder="1" applyAlignment="1">
      <alignment horizontal="center" vertical="center"/>
    </xf>
    <xf numFmtId="37" fontId="105" fillId="0" borderId="0" xfId="402" applyFont="1" applyAlignment="1">
      <alignment vertical="center"/>
    </xf>
    <xf numFmtId="37" fontId="108" fillId="0" borderId="0" xfId="402" applyFont="1" applyAlignment="1">
      <alignment vertical="center"/>
    </xf>
    <xf numFmtId="37" fontId="5" fillId="0" borderId="7" xfId="402" applyFont="1" applyBorder="1" applyAlignment="1">
      <alignment horizontal="center" vertical="center" wrapText="1"/>
    </xf>
    <xf numFmtId="224" fontId="5" fillId="0" borderId="7" xfId="217" applyNumberFormat="1" applyFont="1" applyFill="1" applyBorder="1" applyAlignment="1" applyProtection="1">
      <alignment horizontal="right" vertical="center"/>
    </xf>
    <xf numFmtId="224" fontId="87" fillId="0" borderId="7" xfId="217" applyNumberFormat="1" applyFont="1" applyFill="1" applyBorder="1" applyAlignment="1" applyProtection="1">
      <alignment horizontal="right" vertical="center"/>
    </xf>
    <xf numFmtId="224" fontId="5" fillId="0" borderId="7" xfId="402" applyNumberFormat="1" applyFont="1" applyFill="1" applyBorder="1" applyAlignment="1" applyProtection="1">
      <alignment horizontal="right" vertical="center"/>
    </xf>
    <xf numFmtId="37" fontId="5" fillId="0" borderId="7" xfId="402" applyFont="1" applyBorder="1" applyAlignment="1" applyProtection="1">
      <alignment horizontal="center" vertical="center"/>
    </xf>
    <xf numFmtId="224" fontId="87" fillId="0" borderId="7" xfId="402" applyNumberFormat="1" applyFont="1" applyFill="1" applyBorder="1" applyAlignment="1" applyProtection="1">
      <alignment horizontal="right" vertical="center"/>
    </xf>
    <xf numFmtId="176" fontId="5" fillId="0" borderId="0" xfId="395" applyNumberFormat="1" applyFont="1" applyAlignment="1">
      <alignment horizontal="centerContinuous" vertical="center"/>
    </xf>
    <xf numFmtId="176" fontId="5" fillId="0" borderId="0" xfId="395" applyNumberFormat="1" applyFont="1" applyAlignment="1">
      <alignment vertical="center"/>
    </xf>
    <xf numFmtId="176" fontId="85" fillId="0" borderId="0" xfId="511" applyNumberFormat="1" applyFont="1" applyAlignment="1">
      <alignment horizontal="centerContinuous" vertical="center"/>
    </xf>
    <xf numFmtId="176" fontId="5" fillId="0" borderId="0" xfId="395" applyNumberFormat="1" applyFont="1" applyAlignment="1">
      <alignment horizontal="right" vertical="center"/>
    </xf>
    <xf numFmtId="10" fontId="87" fillId="0" borderId="7" xfId="397" applyNumberFormat="1" applyFont="1" applyFill="1" applyBorder="1" applyAlignment="1" applyProtection="1">
      <alignment horizontal="centerContinuous" vertical="center"/>
    </xf>
    <xf numFmtId="10" fontId="87" fillId="0" borderId="7" xfId="397" applyNumberFormat="1" applyFont="1" applyFill="1" applyBorder="1" applyAlignment="1" applyProtection="1">
      <alignment horizontal="center" vertical="center"/>
    </xf>
    <xf numFmtId="10" fontId="87" fillId="0" borderId="7" xfId="397" applyNumberFormat="1" applyFont="1" applyFill="1" applyBorder="1" applyAlignment="1">
      <alignment horizontal="center" vertical="center"/>
    </xf>
    <xf numFmtId="37" fontId="5" fillId="0" borderId="33" xfId="402" applyFont="1" applyBorder="1" applyAlignment="1">
      <alignment horizontal="center" vertical="center"/>
    </xf>
    <xf numFmtId="10" fontId="5" fillId="0" borderId="33" xfId="397" applyNumberFormat="1" applyFont="1" applyBorder="1" applyAlignment="1" applyProtection="1">
      <alignment horizontal="center" vertical="center" wrapText="1"/>
    </xf>
    <xf numFmtId="176" fontId="5" fillId="0" borderId="33" xfId="397" applyNumberFormat="1" applyFont="1" applyBorder="1" applyAlignment="1" applyProtection="1">
      <alignment vertical="center"/>
    </xf>
    <xf numFmtId="224" fontId="5" fillId="0" borderId="33" xfId="397" applyNumberFormat="1" applyFont="1" applyBorder="1" applyAlignment="1" applyProtection="1">
      <alignment vertical="center"/>
    </xf>
    <xf numFmtId="176" fontId="5" fillId="0" borderId="33" xfId="397" applyNumberFormat="1" applyFont="1" applyFill="1" applyBorder="1" applyAlignment="1">
      <alignment vertical="center"/>
    </xf>
    <xf numFmtId="10" fontId="5" fillId="0" borderId="35" xfId="397" applyNumberFormat="1" applyFont="1" applyBorder="1" applyAlignment="1" applyProtection="1">
      <alignment horizontal="center" vertical="center" wrapText="1"/>
    </xf>
    <xf numFmtId="176" fontId="5" fillId="0" borderId="35" xfId="397" applyNumberFormat="1" applyFont="1" applyBorder="1" applyAlignment="1" applyProtection="1">
      <alignment vertical="center"/>
    </xf>
    <xf numFmtId="224" fontId="5" fillId="0" borderId="35" xfId="397" applyNumberFormat="1" applyFont="1" applyBorder="1" applyAlignment="1" applyProtection="1">
      <alignment vertical="center"/>
    </xf>
    <xf numFmtId="176" fontId="5" fillId="0" borderId="35" xfId="397" applyNumberFormat="1" applyFont="1" applyFill="1" applyBorder="1" applyAlignment="1">
      <alignment vertical="center"/>
    </xf>
    <xf numFmtId="37" fontId="5" fillId="0" borderId="36" xfId="402" applyFont="1" applyBorder="1" applyAlignment="1">
      <alignment horizontal="center" vertical="center" wrapText="1"/>
    </xf>
    <xf numFmtId="10" fontId="5" fillId="0" borderId="36" xfId="397" applyNumberFormat="1" applyFont="1" applyBorder="1" applyAlignment="1" applyProtection="1">
      <alignment horizontal="center" vertical="center" wrapText="1"/>
    </xf>
    <xf numFmtId="176" fontId="5" fillId="0" borderId="36" xfId="397" applyNumberFormat="1" applyFont="1" applyBorder="1" applyAlignment="1" applyProtection="1">
      <alignment vertical="center"/>
    </xf>
    <xf numFmtId="224" fontId="5" fillId="0" borderId="36" xfId="397" applyNumberFormat="1" applyFont="1" applyBorder="1" applyAlignment="1" applyProtection="1">
      <alignment vertical="center"/>
    </xf>
    <xf numFmtId="176" fontId="5" fillId="0" borderId="36" xfId="397" applyNumberFormat="1" applyFont="1" applyFill="1" applyBorder="1" applyAlignment="1">
      <alignment vertical="center"/>
    </xf>
    <xf numFmtId="10" fontId="5" fillId="0" borderId="7" xfId="397" applyNumberFormat="1" applyFont="1" applyBorder="1" applyAlignment="1" applyProtection="1">
      <alignment horizontal="center" vertical="center"/>
    </xf>
    <xf numFmtId="176" fontId="5" fillId="0" borderId="7" xfId="397" applyNumberFormat="1" applyFont="1" applyBorder="1" applyAlignment="1" applyProtection="1">
      <alignment vertical="center"/>
    </xf>
    <xf numFmtId="182" fontId="5" fillId="0" borderId="7" xfId="397" applyNumberFormat="1" applyFont="1" applyBorder="1" applyAlignment="1" applyProtection="1">
      <alignment vertical="center"/>
    </xf>
    <xf numFmtId="176" fontId="5" fillId="0" borderId="7" xfId="397" applyNumberFormat="1" applyFont="1" applyFill="1" applyBorder="1" applyAlignment="1">
      <alignment vertical="center"/>
    </xf>
    <xf numFmtId="10" fontId="87" fillId="0" borderId="7" xfId="397" applyNumberFormat="1" applyFont="1" applyFill="1" applyBorder="1" applyAlignment="1">
      <alignment horizontal="center" vertical="center" wrapText="1"/>
    </xf>
    <xf numFmtId="10" fontId="87" fillId="0" borderId="7" xfId="397" applyNumberFormat="1" applyFont="1" applyFill="1" applyBorder="1" applyAlignment="1" applyProtection="1">
      <alignment horizontal="center" vertical="center" wrapText="1"/>
    </xf>
    <xf numFmtId="10" fontId="5" fillId="0" borderId="58" xfId="397" applyNumberFormat="1" applyFont="1" applyBorder="1" applyAlignment="1" applyProtection="1">
      <alignment horizontal="center" vertical="center"/>
    </xf>
    <xf numFmtId="182" fontId="5" fillId="0" borderId="58" xfId="397" applyNumberFormat="1" applyFont="1" applyBorder="1" applyAlignment="1" applyProtection="1">
      <alignment horizontal="right" vertical="center"/>
    </xf>
    <xf numFmtId="182" fontId="5" fillId="0" borderId="58" xfId="397" applyNumberFormat="1" applyFont="1" applyFill="1" applyBorder="1" applyAlignment="1" applyProtection="1">
      <alignment horizontal="right" vertical="center"/>
    </xf>
    <xf numFmtId="182" fontId="5" fillId="0" borderId="35" xfId="397" applyNumberFormat="1" applyFont="1" applyFill="1" applyBorder="1" applyAlignment="1" applyProtection="1">
      <alignment horizontal="right" vertical="center"/>
    </xf>
    <xf numFmtId="182" fontId="5" fillId="0" borderId="7" xfId="397" applyNumberFormat="1" applyFont="1" applyBorder="1" applyAlignment="1" applyProtection="1">
      <alignment horizontal="right" vertical="center"/>
    </xf>
    <xf numFmtId="182" fontId="87" fillId="0" borderId="7" xfId="397" applyNumberFormat="1" applyFont="1" applyFill="1" applyBorder="1" applyAlignment="1" applyProtection="1">
      <alignment horizontal="right" vertical="center"/>
    </xf>
    <xf numFmtId="10" fontId="5" fillId="0" borderId="33" xfId="397" applyNumberFormat="1" applyFont="1" applyBorder="1" applyAlignment="1" applyProtection="1">
      <alignment horizontal="centerContinuous" vertical="center"/>
    </xf>
    <xf numFmtId="176" fontId="5" fillId="0" borderId="33" xfId="395" applyNumberFormat="1" applyFont="1" applyBorder="1" applyAlignment="1">
      <alignment vertical="center"/>
    </xf>
    <xf numFmtId="182" fontId="5" fillId="0" borderId="33" xfId="217" applyNumberFormat="1" applyFont="1" applyBorder="1" applyAlignment="1" applyProtection="1">
      <alignment vertical="center"/>
    </xf>
    <xf numFmtId="176" fontId="87" fillId="0" borderId="0" xfId="397" applyNumberFormat="1" applyFont="1" applyFill="1" applyBorder="1" applyAlignment="1">
      <alignment vertical="center"/>
    </xf>
    <xf numFmtId="10" fontId="91" fillId="0" borderId="0" xfId="397" applyNumberFormat="1" applyFont="1" applyBorder="1" applyAlignment="1">
      <alignment vertical="center"/>
    </xf>
    <xf numFmtId="10" fontId="5" fillId="0" borderId="35" xfId="397" applyNumberFormat="1" applyFont="1" applyBorder="1" applyAlignment="1" applyProtection="1">
      <alignment horizontal="centerContinuous" vertical="center"/>
    </xf>
    <xf numFmtId="176" fontId="5" fillId="0" borderId="35" xfId="395" applyNumberFormat="1" applyFont="1" applyBorder="1" applyAlignment="1">
      <alignment vertical="center"/>
    </xf>
    <xf numFmtId="182" fontId="5" fillId="0" borderId="35" xfId="217" applyNumberFormat="1" applyFont="1" applyBorder="1" applyAlignment="1" applyProtection="1">
      <alignment vertical="center"/>
    </xf>
    <xf numFmtId="176" fontId="5" fillId="0" borderId="36" xfId="395" applyNumberFormat="1" applyFont="1" applyBorder="1" applyAlignment="1">
      <alignment vertical="center"/>
    </xf>
    <xf numFmtId="182" fontId="5" fillId="0" borderId="36" xfId="217" applyNumberFormat="1" applyFont="1" applyBorder="1" applyAlignment="1" applyProtection="1">
      <alignment vertical="center"/>
    </xf>
    <xf numFmtId="182" fontId="5" fillId="0" borderId="36" xfId="397" applyNumberFormat="1" applyFont="1" applyBorder="1" applyAlignment="1" applyProtection="1">
      <alignment horizontal="right" vertical="center"/>
    </xf>
    <xf numFmtId="10" fontId="5" fillId="0" borderId="58" xfId="397" applyNumberFormat="1" applyFont="1" applyBorder="1" applyAlignment="1" applyProtection="1">
      <alignment horizontal="centerContinuous" vertical="center"/>
    </xf>
    <xf numFmtId="176" fontId="5" fillId="0" borderId="58" xfId="395" applyNumberFormat="1" applyFont="1" applyBorder="1" applyAlignment="1">
      <alignment vertical="center"/>
    </xf>
    <xf numFmtId="182" fontId="5" fillId="0" borderId="58" xfId="217" applyNumberFormat="1" applyFont="1" applyBorder="1" applyAlignment="1" applyProtection="1">
      <alignment vertical="center"/>
    </xf>
    <xf numFmtId="10" fontId="5" fillId="0" borderId="0" xfId="397" applyNumberFormat="1" applyFont="1" applyBorder="1" applyAlignment="1">
      <alignment vertical="center"/>
    </xf>
    <xf numFmtId="10" fontId="5" fillId="0" borderId="36" xfId="397" applyNumberFormat="1" applyFont="1" applyBorder="1" applyAlignment="1" applyProtection="1">
      <alignment horizontal="centerContinuous" vertical="center" wrapText="1"/>
    </xf>
    <xf numFmtId="10" fontId="5" fillId="0" borderId="36" xfId="397" applyNumberFormat="1" applyFont="1" applyBorder="1" applyAlignment="1">
      <alignment vertical="center"/>
    </xf>
    <xf numFmtId="182" fontId="5" fillId="0" borderId="36" xfId="397" applyNumberFormat="1" applyFont="1" applyBorder="1" applyAlignment="1">
      <alignment horizontal="right" vertical="center"/>
    </xf>
    <xf numFmtId="10" fontId="5" fillId="0" borderId="0" xfId="397" applyNumberFormat="1" applyFont="1" applyBorder="1" applyAlignment="1" applyProtection="1">
      <alignment horizontal="right" vertical="center"/>
    </xf>
    <xf numFmtId="10" fontId="110" fillId="0" borderId="0" xfId="397" applyNumberFormat="1" applyFont="1" applyAlignment="1">
      <alignment vertical="center"/>
    </xf>
    <xf numFmtId="176" fontId="87" fillId="0" borderId="0" xfId="408" applyNumberFormat="1" applyFont="1" applyAlignment="1">
      <alignment vertical="center"/>
    </xf>
    <xf numFmtId="176" fontId="5" fillId="0" borderId="0" xfId="395" applyNumberFormat="1" applyFont="1" applyAlignment="1">
      <alignment horizontal="center" vertical="center"/>
    </xf>
    <xf numFmtId="176" fontId="109" fillId="0" borderId="0" xfId="511" applyNumberFormat="1" applyFont="1" applyAlignment="1">
      <alignment horizontal="centerContinuous" vertical="center"/>
    </xf>
    <xf numFmtId="37" fontId="130" fillId="0" borderId="0" xfId="402" applyFont="1" applyAlignment="1">
      <alignment vertical="center"/>
    </xf>
    <xf numFmtId="10" fontId="87" fillId="0" borderId="2" xfId="397" applyNumberFormat="1" applyFont="1" applyFill="1" applyBorder="1" applyAlignment="1">
      <alignment horizontal="center" vertical="center"/>
    </xf>
    <xf numFmtId="10" fontId="87" fillId="0" borderId="0" xfId="397" applyNumberFormat="1" applyFont="1" applyFill="1" applyBorder="1" applyAlignment="1">
      <alignment horizontal="center" vertical="center"/>
    </xf>
    <xf numFmtId="10" fontId="5" fillId="0" borderId="7" xfId="397" applyNumberFormat="1" applyFont="1" applyBorder="1" applyAlignment="1" applyProtection="1">
      <alignment horizontal="centerContinuous" vertical="center"/>
    </xf>
    <xf numFmtId="3" fontId="5" fillId="0" borderId="7" xfId="397" applyNumberFormat="1" applyFont="1" applyFill="1" applyBorder="1" applyAlignment="1">
      <alignment vertical="center"/>
    </xf>
    <xf numFmtId="176" fontId="5" fillId="0" borderId="58" xfId="397" applyNumberFormat="1" applyFont="1" applyBorder="1" applyAlignment="1" applyProtection="1">
      <alignment vertical="center"/>
    </xf>
    <xf numFmtId="182" fontId="5" fillId="0" borderId="58" xfId="397" applyNumberFormat="1" applyFont="1" applyBorder="1" applyAlignment="1" applyProtection="1">
      <alignment vertical="center"/>
    </xf>
    <xf numFmtId="176" fontId="5" fillId="0" borderId="0" xfId="397" applyNumberFormat="1" applyFont="1" applyFill="1" applyBorder="1" applyAlignment="1">
      <alignment vertical="center"/>
    </xf>
    <xf numFmtId="176" fontId="91" fillId="0" borderId="0" xfId="395" applyNumberFormat="1" applyFont="1" applyAlignment="1">
      <alignment vertical="center"/>
    </xf>
    <xf numFmtId="182" fontId="5" fillId="0" borderId="35" xfId="397" applyNumberFormat="1" applyFont="1" applyBorder="1" applyAlignment="1" applyProtection="1">
      <alignment vertical="center"/>
    </xf>
    <xf numFmtId="3" fontId="5" fillId="0" borderId="35" xfId="397" applyNumberFormat="1" applyFont="1" applyFill="1" applyBorder="1" applyAlignment="1">
      <alignment vertical="center"/>
    </xf>
    <xf numFmtId="3" fontId="5" fillId="0" borderId="35" xfId="397" applyNumberFormat="1" applyFont="1" applyFill="1" applyBorder="1" applyAlignment="1">
      <alignment horizontal="right" vertical="center"/>
    </xf>
    <xf numFmtId="10" fontId="5" fillId="0" borderId="36" xfId="397" applyNumberFormat="1" applyFont="1" applyBorder="1" applyAlignment="1" applyProtection="1">
      <alignment horizontal="center" vertical="center"/>
    </xf>
    <xf numFmtId="10" fontId="5" fillId="0" borderId="47" xfId="397" applyNumberFormat="1" applyFont="1" applyBorder="1" applyAlignment="1" applyProtection="1">
      <alignment horizontal="centerContinuous" vertical="center"/>
    </xf>
    <xf numFmtId="10" fontId="5" fillId="0" borderId="22" xfId="397" applyNumberFormat="1" applyFont="1" applyBorder="1" applyAlignment="1" applyProtection="1">
      <alignment horizontal="center" vertical="center"/>
    </xf>
    <xf numFmtId="176" fontId="5" fillId="0" borderId="22" xfId="397" applyNumberFormat="1" applyFont="1" applyBorder="1" applyAlignment="1" applyProtection="1">
      <alignment vertical="center"/>
    </xf>
    <xf numFmtId="182" fontId="131" fillId="0" borderId="22" xfId="397" applyNumberFormat="1" applyFont="1" applyBorder="1" applyAlignment="1" applyProtection="1">
      <alignment vertical="center"/>
    </xf>
    <xf numFmtId="3" fontId="87" fillId="0" borderId="22" xfId="397" applyNumberFormat="1" applyFont="1" applyFill="1" applyBorder="1" applyAlignment="1">
      <alignment vertical="center"/>
    </xf>
    <xf numFmtId="182" fontId="5" fillId="0" borderId="33" xfId="397" applyNumberFormat="1" applyFont="1" applyBorder="1" applyAlignment="1" applyProtection="1">
      <alignment vertical="center"/>
    </xf>
    <xf numFmtId="182" fontId="5" fillId="0" borderId="36" xfId="397" applyNumberFormat="1" applyFont="1" applyBorder="1" applyAlignment="1" applyProtection="1">
      <alignment vertical="center"/>
    </xf>
    <xf numFmtId="3" fontId="5" fillId="0" borderId="36" xfId="397" applyNumberFormat="1" applyFont="1" applyFill="1" applyBorder="1" applyAlignment="1">
      <alignment vertical="center"/>
    </xf>
    <xf numFmtId="3" fontId="87" fillId="0" borderId="7" xfId="397" applyNumberFormat="1" applyFont="1" applyFill="1" applyBorder="1" applyAlignment="1">
      <alignment vertical="center"/>
    </xf>
    <xf numFmtId="41" fontId="91" fillId="0" borderId="0" xfId="238" applyFont="1" applyAlignment="1">
      <alignment vertical="center"/>
    </xf>
    <xf numFmtId="10" fontId="5" fillId="0" borderId="7" xfId="397" applyNumberFormat="1" applyFont="1" applyBorder="1" applyAlignment="1" applyProtection="1">
      <alignment horizontal="center" vertical="center" wrapText="1"/>
    </xf>
    <xf numFmtId="10" fontId="5" fillId="0" borderId="7" xfId="397" applyNumberFormat="1" applyFont="1" applyBorder="1" applyAlignment="1" applyProtection="1">
      <alignment horizontal="centerContinuous" vertical="center" shrinkToFit="1"/>
    </xf>
    <xf numFmtId="176" fontId="5" fillId="0" borderId="7" xfId="395" applyNumberFormat="1" applyFont="1" applyBorder="1" applyAlignment="1">
      <alignment horizontal="centerContinuous" vertical="center"/>
    </xf>
    <xf numFmtId="176" fontId="87" fillId="0" borderId="7" xfId="395" applyNumberFormat="1" applyFont="1" applyBorder="1" applyAlignment="1">
      <alignment vertical="center"/>
    </xf>
    <xf numFmtId="182" fontId="87" fillId="0" borderId="2" xfId="217" applyNumberFormat="1" applyFont="1" applyBorder="1" applyAlignment="1">
      <alignment vertical="center"/>
    </xf>
    <xf numFmtId="3" fontId="87" fillId="0" borderId="7" xfId="395" applyNumberFormat="1" applyFont="1" applyFill="1" applyBorder="1" applyAlignment="1">
      <alignment vertical="center"/>
    </xf>
    <xf numFmtId="176" fontId="87" fillId="0" borderId="0" xfId="395" applyNumberFormat="1" applyFont="1" applyFill="1" applyBorder="1" applyAlignment="1">
      <alignment vertical="center"/>
    </xf>
    <xf numFmtId="37" fontId="122" fillId="0" borderId="0" xfId="396" applyFont="1" applyFill="1" applyAlignment="1">
      <alignment horizontal="centerContinuous" vertical="center"/>
    </xf>
    <xf numFmtId="37" fontId="9" fillId="0" borderId="0" xfId="396" applyFont="1" applyFill="1" applyAlignment="1">
      <alignment vertical="center"/>
    </xf>
    <xf numFmtId="37" fontId="85" fillId="0" borderId="0" xfId="396" applyFont="1" applyFill="1" applyAlignment="1" applyProtection="1">
      <alignment horizontal="centerContinuous" vertical="center"/>
    </xf>
    <xf numFmtId="37" fontId="9" fillId="0" borderId="0" xfId="396" applyFont="1" applyFill="1" applyBorder="1" applyAlignment="1">
      <alignment vertical="center"/>
    </xf>
    <xf numFmtId="37" fontId="108" fillId="0" borderId="32" xfId="396" applyFont="1" applyFill="1" applyBorder="1" applyAlignment="1" applyProtection="1">
      <alignment horizontal="left" vertical="center"/>
    </xf>
    <xf numFmtId="37" fontId="5" fillId="0" borderId="32" xfId="396" applyFont="1" applyFill="1" applyBorder="1" applyAlignment="1">
      <alignment vertical="center"/>
    </xf>
    <xf numFmtId="37" fontId="9" fillId="0" borderId="32" xfId="396" applyFont="1" applyFill="1" applyBorder="1" applyAlignment="1">
      <alignment vertical="center"/>
    </xf>
    <xf numFmtId="37" fontId="9" fillId="0" borderId="32" xfId="396" applyFont="1" applyFill="1" applyBorder="1" applyAlignment="1" applyProtection="1">
      <alignment horizontal="left" vertical="center"/>
    </xf>
    <xf numFmtId="0" fontId="9" fillId="0" borderId="0" xfId="403" applyFont="1" applyFill="1"/>
    <xf numFmtId="37" fontId="108" fillId="0" borderId="0" xfId="396" applyFont="1" applyFill="1" applyBorder="1" applyAlignment="1" applyProtection="1">
      <alignment horizontal="left" vertical="center"/>
    </xf>
    <xf numFmtId="10" fontId="5" fillId="0" borderId="33" xfId="217" applyNumberFormat="1" applyFont="1" applyFill="1" applyBorder="1" applyAlignment="1" applyProtection="1">
      <alignment horizontal="centerContinuous" vertical="center"/>
    </xf>
    <xf numFmtId="10" fontId="5" fillId="0" borderId="33" xfId="396" applyNumberFormat="1" applyFont="1" applyFill="1" applyBorder="1" applyAlignment="1" applyProtection="1">
      <alignment horizontal="centerContinuous" vertical="center"/>
    </xf>
    <xf numFmtId="37" fontId="5" fillId="0" borderId="39" xfId="396" applyFont="1" applyFill="1" applyBorder="1" applyAlignment="1">
      <alignment vertical="center"/>
    </xf>
    <xf numFmtId="37" fontId="5" fillId="0" borderId="40" xfId="396" applyNumberFormat="1" applyFont="1" applyFill="1" applyBorder="1" applyAlignment="1" applyProtection="1">
      <alignment vertical="center"/>
    </xf>
    <xf numFmtId="10" fontId="5" fillId="0" borderId="35" xfId="396" applyNumberFormat="1" applyFont="1" applyFill="1" applyBorder="1" applyAlignment="1" applyProtection="1">
      <alignment horizontal="centerContinuous" vertical="center"/>
    </xf>
    <xf numFmtId="37" fontId="5" fillId="0" borderId="41" xfId="396" applyFont="1" applyFill="1" applyBorder="1" applyAlignment="1">
      <alignment vertical="center"/>
    </xf>
    <xf numFmtId="37" fontId="5" fillId="0" borderId="42" xfId="396" applyNumberFormat="1" applyFont="1" applyFill="1" applyBorder="1" applyAlignment="1" applyProtection="1">
      <alignment vertical="center"/>
    </xf>
    <xf numFmtId="10" fontId="87" fillId="0" borderId="36" xfId="396" applyNumberFormat="1" applyFont="1" applyFill="1" applyBorder="1" applyAlignment="1" applyProtection="1">
      <alignment horizontal="centerContinuous" vertical="center"/>
    </xf>
    <xf numFmtId="10" fontId="5" fillId="0" borderId="36" xfId="396" applyNumberFormat="1" applyFont="1" applyFill="1" applyBorder="1" applyAlignment="1" applyProtection="1">
      <alignment horizontal="centerContinuous" vertical="center"/>
    </xf>
    <xf numFmtId="37" fontId="5" fillId="0" borderId="43" xfId="396" applyFont="1" applyFill="1" applyBorder="1" applyAlignment="1">
      <alignment vertical="center"/>
    </xf>
    <xf numFmtId="37" fontId="5" fillId="0" borderId="44" xfId="396" applyNumberFormat="1" applyFont="1" applyFill="1" applyBorder="1" applyAlignment="1" applyProtection="1">
      <alignment vertical="center"/>
    </xf>
    <xf numFmtId="10" fontId="87" fillId="0" borderId="40" xfId="396" applyNumberFormat="1" applyFont="1" applyFill="1" applyBorder="1" applyAlignment="1" applyProtection="1">
      <alignment horizontal="centerContinuous" vertical="center"/>
    </xf>
    <xf numFmtId="10" fontId="5" fillId="0" borderId="40" xfId="396" applyNumberFormat="1" applyFont="1" applyFill="1" applyBorder="1" applyAlignment="1" applyProtection="1">
      <alignment horizontal="centerContinuous" vertical="center"/>
    </xf>
    <xf numFmtId="10" fontId="5" fillId="0" borderId="42" xfId="396" applyNumberFormat="1" applyFont="1" applyFill="1" applyBorder="1" applyAlignment="1" applyProtection="1">
      <alignment horizontal="centerContinuous" vertical="center"/>
    </xf>
    <xf numFmtId="10" fontId="5" fillId="0" borderId="44" xfId="396" applyNumberFormat="1" applyFont="1" applyFill="1" applyBorder="1" applyAlignment="1" applyProtection="1">
      <alignment horizontal="centerContinuous" vertical="center"/>
    </xf>
    <xf numFmtId="37" fontId="5" fillId="0" borderId="48" xfId="396" applyFont="1" applyFill="1" applyBorder="1" applyAlignment="1" applyProtection="1">
      <alignment horizontal="center" vertical="center"/>
    </xf>
    <xf numFmtId="37" fontId="5" fillId="0" borderId="48" xfId="396" applyNumberFormat="1" applyFont="1" applyFill="1" applyBorder="1" applyAlignment="1" applyProtection="1">
      <alignment vertical="center"/>
    </xf>
    <xf numFmtId="10" fontId="5" fillId="0" borderId="48" xfId="396" applyNumberFormat="1" applyFont="1" applyFill="1" applyBorder="1" applyAlignment="1" applyProtection="1">
      <alignment vertical="center"/>
    </xf>
    <xf numFmtId="37" fontId="5" fillId="0" borderId="48" xfId="396" applyFont="1" applyFill="1" applyBorder="1" applyAlignment="1">
      <alignment vertical="center"/>
    </xf>
    <xf numFmtId="37" fontId="87" fillId="0" borderId="32" xfId="396" applyFont="1" applyFill="1" applyBorder="1" applyAlignment="1">
      <alignment vertical="center"/>
    </xf>
    <xf numFmtId="37" fontId="108" fillId="0" borderId="0" xfId="396" applyFont="1" applyFill="1" applyAlignment="1">
      <alignment vertical="center"/>
    </xf>
    <xf numFmtId="37" fontId="87" fillId="0" borderId="22" xfId="396" applyFont="1" applyFill="1" applyBorder="1" applyAlignment="1" applyProtection="1">
      <alignment horizontal="center" vertical="center"/>
    </xf>
    <xf numFmtId="0" fontId="107" fillId="0" borderId="7" xfId="512" applyNumberFormat="1" applyFont="1" applyFill="1" applyBorder="1" applyAlignment="1">
      <alignment horizontal="center" vertical="center"/>
    </xf>
    <xf numFmtId="37" fontId="87" fillId="0" borderId="7" xfId="396" applyFont="1" applyFill="1" applyBorder="1" applyAlignment="1" applyProtection="1">
      <alignment horizontal="center" vertical="center"/>
    </xf>
    <xf numFmtId="37" fontId="124" fillId="0" borderId="0" xfId="396" applyFont="1" applyFill="1" applyAlignment="1">
      <alignment vertical="center"/>
    </xf>
    <xf numFmtId="37" fontId="87" fillId="0" borderId="0" xfId="396" applyFont="1" applyFill="1" applyAlignment="1">
      <alignment vertical="center"/>
    </xf>
    <xf numFmtId="10" fontId="107" fillId="0" borderId="33" xfId="217" applyNumberFormat="1" applyFont="1" applyFill="1" applyBorder="1" applyAlignment="1">
      <alignment horizontal="center" vertical="center" wrapText="1"/>
    </xf>
    <xf numFmtId="10" fontId="15" fillId="0" borderId="33" xfId="217" applyNumberFormat="1" applyFont="1" applyFill="1" applyBorder="1" applyAlignment="1">
      <alignment horizontal="center" vertical="center" wrapText="1"/>
    </xf>
    <xf numFmtId="10" fontId="15" fillId="0" borderId="35" xfId="217" applyNumberFormat="1" applyFont="1" applyFill="1" applyBorder="1" applyAlignment="1">
      <alignment horizontal="center" vertical="center" wrapText="1"/>
    </xf>
    <xf numFmtId="10" fontId="15" fillId="0" borderId="36" xfId="217" applyNumberFormat="1" applyFont="1" applyFill="1" applyBorder="1" applyAlignment="1">
      <alignment horizontal="center" vertical="center" wrapText="1"/>
    </xf>
    <xf numFmtId="37" fontId="91" fillId="0" borderId="0" xfId="396" applyFont="1" applyFill="1" applyAlignment="1">
      <alignment vertical="center"/>
    </xf>
    <xf numFmtId="37" fontId="87" fillId="0" borderId="7" xfId="396" applyFont="1" applyFill="1" applyBorder="1" applyAlignment="1">
      <alignment horizontal="center" vertical="center"/>
    </xf>
    <xf numFmtId="37" fontId="5" fillId="0" borderId="33" xfId="396" applyFont="1" applyFill="1" applyBorder="1" applyAlignment="1">
      <alignment horizontal="center" vertical="center" wrapText="1"/>
    </xf>
    <xf numFmtId="37" fontId="5" fillId="0" borderId="33" xfId="396" applyFont="1" applyFill="1" applyBorder="1" applyAlignment="1" applyProtection="1">
      <alignment vertical="center"/>
    </xf>
    <xf numFmtId="10" fontId="5" fillId="0" borderId="33" xfId="217" applyNumberFormat="1" applyFont="1" applyFill="1" applyBorder="1" applyAlignment="1" applyProtection="1">
      <alignment horizontal="right" vertical="center"/>
    </xf>
    <xf numFmtId="37" fontId="5" fillId="0" borderId="33" xfId="396" applyFont="1" applyFill="1" applyBorder="1" applyAlignment="1" applyProtection="1">
      <alignment horizontal="center" vertical="center"/>
    </xf>
    <xf numFmtId="222" fontId="5" fillId="0" borderId="0" xfId="217" applyNumberFormat="1" applyFont="1" applyFill="1" applyAlignment="1">
      <alignment vertical="center"/>
    </xf>
    <xf numFmtId="37" fontId="5" fillId="0" borderId="36" xfId="396" applyFont="1" applyFill="1" applyBorder="1" applyAlignment="1">
      <alignment horizontal="center" vertical="center"/>
    </xf>
    <xf numFmtId="37" fontId="5" fillId="0" borderId="49" xfId="396" applyFont="1" applyFill="1" applyBorder="1" applyAlignment="1">
      <alignment horizontal="right" vertical="center"/>
    </xf>
    <xf numFmtId="37" fontId="5" fillId="0" borderId="44" xfId="396" applyFont="1" applyFill="1" applyBorder="1" applyAlignment="1">
      <alignment vertical="center"/>
    </xf>
    <xf numFmtId="10" fontId="5" fillId="0" borderId="36" xfId="217" applyNumberFormat="1" applyFont="1" applyFill="1" applyBorder="1" applyAlignment="1">
      <alignment horizontal="right" vertical="center"/>
    </xf>
    <xf numFmtId="37" fontId="5" fillId="0" borderId="36" xfId="396" applyFont="1" applyFill="1" applyBorder="1" applyAlignment="1">
      <alignment vertical="center"/>
    </xf>
    <xf numFmtId="37" fontId="5" fillId="0" borderId="7" xfId="396" applyFont="1" applyFill="1" applyBorder="1" applyAlignment="1">
      <alignment horizontal="center" vertical="center"/>
    </xf>
    <xf numFmtId="37" fontId="5" fillId="0" borderId="2" xfId="396" applyFont="1" applyFill="1" applyBorder="1" applyAlignment="1">
      <alignment vertical="center"/>
    </xf>
    <xf numFmtId="37" fontId="5" fillId="0" borderId="47" xfId="396" applyFont="1" applyFill="1" applyBorder="1" applyAlignment="1">
      <alignment vertical="center"/>
    </xf>
    <xf numFmtId="10" fontId="87" fillId="0" borderId="7" xfId="217" applyNumberFormat="1" applyFont="1" applyFill="1" applyBorder="1" applyAlignment="1">
      <alignment horizontal="right" vertical="center"/>
    </xf>
    <xf numFmtId="37" fontId="5" fillId="0" borderId="7" xfId="396" applyFont="1" applyFill="1" applyBorder="1" applyAlignment="1">
      <alignment vertical="center"/>
    </xf>
    <xf numFmtId="37" fontId="5" fillId="0" borderId="0" xfId="396" applyFont="1" applyFill="1" applyAlignment="1" applyProtection="1">
      <alignment vertical="center"/>
    </xf>
    <xf numFmtId="37" fontId="5" fillId="0" borderId="0" xfId="396" applyFont="1" applyFill="1" applyBorder="1" applyAlignment="1" applyProtection="1">
      <alignment vertical="center"/>
    </xf>
    <xf numFmtId="10" fontId="5" fillId="0" borderId="0" xfId="396" applyNumberFormat="1" applyFont="1" applyFill="1" applyBorder="1" applyAlignment="1" applyProtection="1">
      <alignment vertical="center"/>
    </xf>
    <xf numFmtId="0" fontId="5" fillId="0" borderId="7" xfId="403" applyFont="1" applyFill="1" applyBorder="1" applyAlignment="1">
      <alignment horizontal="center" vertical="center"/>
    </xf>
    <xf numFmtId="0" fontId="5" fillId="0" borderId="0" xfId="403" applyFont="1" applyFill="1"/>
    <xf numFmtId="37" fontId="5" fillId="0" borderId="34" xfId="396" applyNumberFormat="1" applyFont="1" applyFill="1" applyBorder="1" applyAlignment="1" applyProtection="1">
      <alignment horizontal="center" vertical="center"/>
    </xf>
    <xf numFmtId="10" fontId="5" fillId="0" borderId="22" xfId="217" applyNumberFormat="1" applyFont="1" applyFill="1" applyBorder="1" applyAlignment="1">
      <alignment vertical="center"/>
    </xf>
    <xf numFmtId="37" fontId="5" fillId="0" borderId="0" xfId="396" applyNumberFormat="1" applyFont="1" applyFill="1" applyAlignment="1" applyProtection="1">
      <alignment vertical="center"/>
    </xf>
    <xf numFmtId="37" fontId="5" fillId="0" borderId="34" xfId="396" applyFont="1" applyFill="1" applyBorder="1" applyAlignment="1" applyProtection="1">
      <alignment horizontal="center" vertical="center"/>
    </xf>
    <xf numFmtId="10" fontId="5" fillId="0" borderId="34" xfId="217" applyNumberFormat="1" applyFont="1" applyFill="1" applyBorder="1" applyAlignment="1">
      <alignment vertical="center"/>
    </xf>
    <xf numFmtId="10" fontId="5" fillId="0" borderId="7" xfId="396" applyNumberFormat="1" applyFont="1" applyFill="1" applyBorder="1" applyAlignment="1" applyProtection="1">
      <alignment vertical="center"/>
    </xf>
    <xf numFmtId="37" fontId="9" fillId="0" borderId="61" xfId="396" applyFont="1" applyFill="1" applyBorder="1" applyAlignment="1">
      <alignment horizontal="center" vertical="center"/>
    </xf>
    <xf numFmtId="10" fontId="9" fillId="0" borderId="22" xfId="217" applyNumberFormat="1" applyFont="1" applyFill="1" applyBorder="1" applyAlignment="1">
      <alignment vertical="center"/>
    </xf>
    <xf numFmtId="37" fontId="9" fillId="0" borderId="3" xfId="396" applyFont="1" applyFill="1" applyBorder="1" applyAlignment="1">
      <alignment horizontal="center" vertical="center"/>
    </xf>
    <xf numFmtId="37" fontId="9" fillId="0" borderId="34" xfId="396" applyFont="1" applyFill="1" applyBorder="1" applyAlignment="1">
      <alignment vertical="center"/>
    </xf>
    <xf numFmtId="37" fontId="9" fillId="0" borderId="4" xfId="396" applyFont="1" applyFill="1" applyBorder="1" applyAlignment="1">
      <alignment horizontal="center" vertical="center"/>
    </xf>
    <xf numFmtId="37" fontId="9" fillId="0" borderId="21" xfId="396" applyFont="1" applyFill="1" applyBorder="1" applyAlignment="1">
      <alignment vertical="center"/>
    </xf>
    <xf numFmtId="176" fontId="86" fillId="0" borderId="0" xfId="511" applyNumberFormat="1" applyFont="1" applyAlignment="1">
      <alignment horizontal="centerContinuous" vertical="center"/>
    </xf>
    <xf numFmtId="176" fontId="132" fillId="0" borderId="0" xfId="407" applyNumberFormat="1" applyFont="1" applyAlignment="1">
      <alignment horizontal="centerContinuous" vertical="center"/>
    </xf>
    <xf numFmtId="176" fontId="9" fillId="0" borderId="0" xfId="406" applyNumberFormat="1" applyFont="1" applyAlignment="1">
      <alignment vertical="center"/>
    </xf>
    <xf numFmtId="176" fontId="9" fillId="0" borderId="0" xfId="407" applyNumberFormat="1" applyFont="1" applyAlignment="1">
      <alignment vertical="center"/>
    </xf>
    <xf numFmtId="176" fontId="5" fillId="0" borderId="0" xfId="406" applyNumberFormat="1" applyFont="1" applyBorder="1" applyAlignment="1">
      <alignment vertical="center"/>
    </xf>
    <xf numFmtId="176" fontId="5" fillId="0" borderId="0" xfId="407" applyNumberFormat="1" applyFont="1" applyAlignment="1">
      <alignment vertical="center"/>
    </xf>
    <xf numFmtId="176" fontId="5" fillId="0" borderId="0" xfId="407" applyNumberFormat="1" applyFont="1" applyAlignment="1">
      <alignment horizontal="right" vertical="center"/>
    </xf>
    <xf numFmtId="176" fontId="5" fillId="0" borderId="0" xfId="406" applyNumberFormat="1" applyFont="1" applyAlignment="1">
      <alignment vertical="center"/>
    </xf>
    <xf numFmtId="0" fontId="87" fillId="0" borderId="7" xfId="394" applyFont="1" applyFill="1" applyBorder="1" applyAlignment="1">
      <alignment horizontal="center" vertical="center"/>
    </xf>
    <xf numFmtId="0" fontId="87" fillId="0" borderId="7" xfId="394" applyFont="1" applyFill="1" applyBorder="1" applyAlignment="1">
      <alignment horizontal="center" vertical="center" wrapText="1"/>
    </xf>
    <xf numFmtId="0" fontId="87" fillId="0" borderId="2" xfId="394" applyFont="1" applyFill="1" applyBorder="1" applyAlignment="1">
      <alignment horizontal="center" vertical="center"/>
    </xf>
    <xf numFmtId="3" fontId="87" fillId="0" borderId="7" xfId="512" applyNumberFormat="1" applyFont="1" applyFill="1" applyBorder="1" applyAlignment="1">
      <alignment horizontal="centerContinuous" vertical="center"/>
    </xf>
    <xf numFmtId="176" fontId="87" fillId="0" borderId="7" xfId="513" applyNumberFormat="1" applyFont="1" applyFill="1" applyBorder="1" applyAlignment="1">
      <alignment horizontal="center" vertical="center"/>
    </xf>
    <xf numFmtId="176" fontId="5" fillId="0" borderId="0" xfId="406" applyNumberFormat="1" applyFont="1" applyAlignment="1">
      <alignment horizontal="center" vertical="center"/>
    </xf>
    <xf numFmtId="0" fontId="5" fillId="0" borderId="7" xfId="239" applyNumberFormat="1" applyFont="1" applyBorder="1" applyAlignment="1">
      <alignment horizontal="center" vertical="center" wrapText="1"/>
    </xf>
    <xf numFmtId="184" fontId="5" fillId="0" borderId="7" xfId="243" applyNumberFormat="1" applyFont="1" applyBorder="1" applyAlignment="1">
      <alignment vertical="center"/>
    </xf>
    <xf numFmtId="10" fontId="5" fillId="0" borderId="7" xfId="217" applyNumberFormat="1" applyFont="1" applyBorder="1" applyAlignment="1">
      <alignment horizontal="center" vertical="center"/>
    </xf>
    <xf numFmtId="41" fontId="87" fillId="0" borderId="7" xfId="242" applyFont="1" applyBorder="1" applyAlignment="1">
      <alignment horizontal="right" vertical="center"/>
    </xf>
    <xf numFmtId="3" fontId="5" fillId="0" borderId="7" xfId="409" applyNumberFormat="1" applyFont="1" applyBorder="1" applyAlignment="1">
      <alignment vertical="center"/>
    </xf>
    <xf numFmtId="3" fontId="5" fillId="0" borderId="0" xfId="409" applyNumberFormat="1" applyFont="1" applyAlignment="1">
      <alignment vertical="center"/>
    </xf>
    <xf numFmtId="0" fontId="88" fillId="0" borderId="0" xfId="0" applyFont="1" applyAlignment="1">
      <alignment vertical="center"/>
    </xf>
    <xf numFmtId="0" fontId="87" fillId="0" borderId="0" xfId="0" applyFont="1" applyAlignment="1">
      <alignment vertical="center"/>
    </xf>
    <xf numFmtId="0" fontId="103" fillId="0" borderId="0" xfId="0" applyFont="1" applyAlignment="1">
      <alignment horizontal="centerContinuous" vertical="center"/>
    </xf>
    <xf numFmtId="0" fontId="5" fillId="0" borderId="0" xfId="0" applyFont="1" applyAlignment="1">
      <alignment horizontal="right" vertical="center"/>
    </xf>
    <xf numFmtId="0" fontId="87" fillId="0" borderId="7" xfId="0" applyFont="1" applyBorder="1" applyAlignment="1">
      <alignment horizontal="centerContinuous" vertical="center"/>
    </xf>
    <xf numFmtId="0" fontId="87" fillId="0" borderId="7"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shrinkToFit="1"/>
    </xf>
    <xf numFmtId="3" fontId="5" fillId="0" borderId="7" xfId="0" applyNumberFormat="1" applyFont="1" applyBorder="1" applyAlignment="1">
      <alignment vertical="center"/>
    </xf>
    <xf numFmtId="0" fontId="5" fillId="0" borderId="7" xfId="0" applyFont="1" applyBorder="1" applyAlignment="1">
      <alignment vertical="center"/>
    </xf>
    <xf numFmtId="0" fontId="115" fillId="0" borderId="0" xfId="0" applyFont="1" applyAlignment="1">
      <alignment vertical="center"/>
    </xf>
    <xf numFmtId="0" fontId="104" fillId="0" borderId="0" xfId="392" applyFont="1" applyAlignment="1">
      <alignment horizontal="left" vertical="center"/>
    </xf>
    <xf numFmtId="0" fontId="133" fillId="0" borderId="0" xfId="0" applyFont="1" applyAlignment="1">
      <alignment vertical="center"/>
    </xf>
    <xf numFmtId="0" fontId="134" fillId="0" borderId="0" xfId="392" applyFont="1" applyAlignment="1">
      <alignment horizontal="centerContinuous" vertical="center"/>
    </xf>
    <xf numFmtId="0" fontId="115" fillId="0" borderId="0" xfId="0" applyFont="1" applyAlignment="1">
      <alignment horizontal="centerContinuous" vertical="center"/>
    </xf>
    <xf numFmtId="0" fontId="133" fillId="0" borderId="0" xfId="0" applyFont="1" applyAlignment="1">
      <alignment horizontal="centerContinuous" vertical="center"/>
    </xf>
    <xf numFmtId="0" fontId="135" fillId="0" borderId="0" xfId="392" applyFont="1" applyAlignment="1">
      <alignment horizontal="left" vertical="center"/>
    </xf>
    <xf numFmtId="225" fontId="116" fillId="0" borderId="24" xfId="0" applyNumberFormat="1" applyFont="1" applyBorder="1" applyAlignment="1">
      <alignment horizontal="center" vertical="center"/>
    </xf>
    <xf numFmtId="225" fontId="115" fillId="0" borderId="24" xfId="0" applyNumberFormat="1" applyFont="1" applyBorder="1" applyAlignment="1">
      <alignment vertical="center"/>
    </xf>
    <xf numFmtId="3" fontId="115" fillId="0" borderId="24" xfId="0" applyNumberFormat="1" applyFont="1" applyBorder="1" applyAlignment="1">
      <alignment vertical="center"/>
    </xf>
    <xf numFmtId="225" fontId="116" fillId="0" borderId="27" xfId="0" applyNumberFormat="1" applyFont="1" applyBorder="1" applyAlignment="1">
      <alignment horizontal="centerContinuous" vertical="center"/>
    </xf>
    <xf numFmtId="225" fontId="116" fillId="0" borderId="27" xfId="0" applyNumberFormat="1" applyFont="1" applyBorder="1" applyAlignment="1">
      <alignment horizontal="center" vertical="center"/>
    </xf>
    <xf numFmtId="3" fontId="115" fillId="0" borderId="0" xfId="0" applyNumberFormat="1" applyFont="1" applyAlignment="1">
      <alignment vertical="center"/>
    </xf>
    <xf numFmtId="0" fontId="115" fillId="0" borderId="0" xfId="0" applyFont="1" applyAlignment="1">
      <alignment horizontal="center" vertical="center"/>
    </xf>
    <xf numFmtId="0" fontId="87" fillId="0" borderId="0" xfId="0" applyFont="1" applyAlignment="1">
      <alignment horizontal="centerContinuous" vertical="center"/>
    </xf>
    <xf numFmtId="0" fontId="87" fillId="31" borderId="0" xfId="0" applyFont="1" applyFill="1" applyAlignment="1">
      <alignment vertical="center"/>
    </xf>
    <xf numFmtId="0" fontId="87" fillId="0" borderId="0" xfId="0" applyFont="1" applyAlignment="1">
      <alignment horizontal="center" vertical="center"/>
    </xf>
    <xf numFmtId="3" fontId="87" fillId="0" borderId="7" xfId="0" applyNumberFormat="1" applyFont="1" applyBorder="1" applyAlignment="1">
      <alignment vertical="center"/>
    </xf>
    <xf numFmtId="0" fontId="136" fillId="0" borderId="0" xfId="0" applyFont="1" applyAlignment="1">
      <alignment horizontal="centerContinuous" vertical="center"/>
    </xf>
    <xf numFmtId="0" fontId="114" fillId="0" borderId="2" xfId="401" quotePrefix="1" applyNumberFormat="1" applyFont="1" applyFill="1" applyBorder="1" applyAlignment="1" applyProtection="1">
      <alignment horizontal="centerContinuous" vertical="center"/>
    </xf>
    <xf numFmtId="0" fontId="114" fillId="0" borderId="27" xfId="401" quotePrefix="1" applyNumberFormat="1" applyFont="1" applyFill="1" applyBorder="1" applyAlignment="1" applyProtection="1">
      <alignment horizontal="centerContinuous" vertical="center"/>
    </xf>
    <xf numFmtId="0" fontId="114" fillId="0" borderId="47" xfId="401" quotePrefix="1" applyNumberFormat="1" applyFont="1" applyFill="1" applyBorder="1" applyAlignment="1" applyProtection="1">
      <alignment horizontal="centerContinuous" vertical="center"/>
    </xf>
    <xf numFmtId="0" fontId="114" fillId="0" borderId="2" xfId="401" applyNumberFormat="1" applyFont="1" applyFill="1" applyBorder="1" applyAlignment="1" applyProtection="1">
      <alignment horizontal="centerContinuous" vertical="center"/>
    </xf>
    <xf numFmtId="0" fontId="87" fillId="0" borderId="7" xfId="0" applyFont="1" applyBorder="1" applyAlignment="1">
      <alignment horizontal="center" vertical="center"/>
    </xf>
    <xf numFmtId="0" fontId="102" fillId="0" borderId="7" xfId="0" applyFont="1" applyBorder="1" applyAlignment="1">
      <alignment horizontal="justify" vertical="center" wrapText="1"/>
    </xf>
    <xf numFmtId="0" fontId="102" fillId="0" borderId="7" xfId="0" applyFont="1" applyBorder="1" applyAlignment="1">
      <alignment vertical="center" wrapText="1"/>
    </xf>
    <xf numFmtId="0" fontId="102" fillId="0" borderId="22" xfId="0" applyFont="1" applyBorder="1" applyAlignment="1">
      <alignment vertical="center" wrapText="1"/>
    </xf>
    <xf numFmtId="0" fontId="102" fillId="0" borderId="34" xfId="0" applyFont="1" applyBorder="1" applyAlignment="1">
      <alignment vertical="center" wrapText="1"/>
    </xf>
    <xf numFmtId="0" fontId="102" fillId="0" borderId="21" xfId="0" applyFont="1" applyBorder="1" applyAlignment="1">
      <alignment vertical="center" wrapText="1"/>
    </xf>
    <xf numFmtId="0" fontId="102" fillId="0" borderId="22" xfId="0" applyFont="1" applyBorder="1" applyAlignment="1">
      <alignment horizontal="justify" vertical="center" wrapText="1"/>
    </xf>
    <xf numFmtId="0" fontId="102" fillId="0" borderId="34" xfId="0" applyFont="1" applyBorder="1" applyAlignment="1">
      <alignment horizontal="justify" vertical="center" wrapText="1"/>
    </xf>
    <xf numFmtId="0" fontId="102" fillId="0" borderId="21" xfId="0" applyFont="1" applyBorder="1" applyAlignment="1">
      <alignment horizontal="justify" vertical="center" wrapText="1"/>
    </xf>
    <xf numFmtId="0" fontId="5" fillId="0" borderId="0" xfId="0" applyFont="1" applyAlignment="1">
      <alignment horizontal="centerContinuous" vertical="center"/>
    </xf>
    <xf numFmtId="10" fontId="5" fillId="0" borderId="34" xfId="397" applyNumberFormat="1" applyFont="1" applyBorder="1" applyAlignment="1" applyProtection="1">
      <alignment horizontal="center" vertical="center"/>
    </xf>
    <xf numFmtId="227" fontId="5" fillId="0" borderId="7" xfId="0" applyNumberFormat="1" applyFont="1" applyBorder="1" applyAlignment="1">
      <alignment horizontal="center" vertical="center"/>
    </xf>
    <xf numFmtId="3" fontId="87" fillId="0" borderId="7" xfId="397" applyNumberFormat="1" applyFont="1" applyFill="1" applyBorder="1" applyAlignment="1">
      <alignment horizontal="right" vertical="center"/>
    </xf>
    <xf numFmtId="3" fontId="5" fillId="0" borderId="33" xfId="397" applyNumberFormat="1" applyFont="1" applyFill="1" applyBorder="1" applyAlignment="1">
      <alignment horizontal="right" vertical="center"/>
    </xf>
    <xf numFmtId="38" fontId="87" fillId="0" borderId="0" xfId="412" applyNumberFormat="1" applyFont="1" applyAlignment="1" applyProtection="1">
      <alignment horizontal="left" vertical="center"/>
    </xf>
    <xf numFmtId="10" fontId="5" fillId="0" borderId="21" xfId="397" applyNumberFormat="1" applyFont="1" applyBorder="1" applyAlignment="1" applyProtection="1">
      <alignment vertical="center"/>
    </xf>
    <xf numFmtId="10" fontId="5" fillId="0" borderId="22" xfId="397" applyNumberFormat="1" applyFont="1" applyBorder="1" applyAlignment="1" applyProtection="1">
      <alignment horizontal="centerContinuous" vertical="center"/>
    </xf>
    <xf numFmtId="176" fontId="5" fillId="0" borderId="34" xfId="397" applyNumberFormat="1" applyFont="1" applyBorder="1" applyAlignment="1" applyProtection="1">
      <alignment vertical="center"/>
    </xf>
    <xf numFmtId="182" fontId="5" fillId="0" borderId="34" xfId="397" applyNumberFormat="1" applyFont="1" applyBorder="1" applyAlignment="1" applyProtection="1">
      <alignment vertical="center"/>
    </xf>
    <xf numFmtId="3" fontId="5" fillId="0" borderId="34" xfId="397" applyNumberFormat="1" applyFont="1" applyFill="1" applyBorder="1" applyAlignment="1">
      <alignment vertical="center"/>
    </xf>
    <xf numFmtId="184" fontId="5" fillId="0" borderId="22" xfId="412" applyNumberFormat="1" applyFont="1" applyBorder="1" applyAlignment="1" applyProtection="1">
      <alignment horizontal="center" vertical="center" textRotation="255"/>
    </xf>
    <xf numFmtId="184" fontId="5" fillId="0" borderId="34" xfId="412" applyNumberFormat="1" applyFont="1" applyBorder="1" applyAlignment="1" applyProtection="1">
      <alignment horizontal="center" vertical="center" textRotation="255"/>
    </xf>
    <xf numFmtId="184" fontId="5" fillId="0" borderId="21" xfId="412" applyNumberFormat="1" applyFont="1" applyBorder="1" applyAlignment="1" applyProtection="1">
      <alignment horizontal="center" vertical="center" textRotation="255"/>
    </xf>
    <xf numFmtId="0" fontId="5" fillId="0" borderId="27" xfId="412" applyNumberFormat="1" applyFont="1" applyBorder="1" applyAlignment="1" applyProtection="1">
      <alignment horizontal="center" vertical="center" shrinkToFit="1"/>
    </xf>
    <xf numFmtId="0" fontId="5" fillId="0" borderId="22" xfId="412" applyNumberFormat="1" applyFont="1" applyBorder="1" applyAlignment="1" applyProtection="1">
      <alignment horizontal="center" vertical="center" textRotation="255"/>
    </xf>
    <xf numFmtId="0" fontId="5" fillId="0" borderId="34" xfId="412" applyNumberFormat="1" applyFont="1" applyBorder="1" applyAlignment="1" applyProtection="1">
      <alignment horizontal="center" vertical="center" textRotation="255"/>
    </xf>
    <xf numFmtId="0" fontId="5" fillId="0" borderId="21" xfId="412" applyNumberFormat="1" applyFont="1" applyBorder="1" applyAlignment="1" applyProtection="1">
      <alignment horizontal="center" vertical="center" textRotation="255"/>
    </xf>
    <xf numFmtId="0" fontId="87" fillId="0" borderId="7" xfId="0" applyFont="1" applyBorder="1" applyAlignment="1">
      <alignment horizontal="center" vertical="center"/>
    </xf>
    <xf numFmtId="37" fontId="87" fillId="0" borderId="7" xfId="396" applyFont="1" applyFill="1" applyBorder="1" applyAlignment="1" applyProtection="1">
      <alignment horizontal="center" vertical="center"/>
    </xf>
    <xf numFmtId="37" fontId="87" fillId="0" borderId="61" xfId="396" applyFont="1" applyFill="1" applyBorder="1" applyAlignment="1" applyProtection="1">
      <alignment horizontal="center" vertical="center"/>
    </xf>
    <xf numFmtId="37" fontId="87" fillId="0" borderId="50" xfId="396" applyFont="1" applyFill="1" applyBorder="1" applyAlignment="1" applyProtection="1">
      <alignment horizontal="center" vertical="center"/>
    </xf>
    <xf numFmtId="37" fontId="87" fillId="0" borderId="4" xfId="396" applyFont="1" applyFill="1" applyBorder="1" applyAlignment="1" applyProtection="1">
      <alignment horizontal="center" vertical="center"/>
    </xf>
    <xf numFmtId="37" fontId="87" fillId="0" borderId="38" xfId="396" applyFont="1" applyFill="1" applyBorder="1" applyAlignment="1" applyProtection="1">
      <alignment horizontal="center" vertical="center"/>
    </xf>
    <xf numFmtId="37" fontId="5" fillId="0" borderId="60" xfId="396" applyNumberFormat="1" applyFont="1" applyFill="1" applyBorder="1" applyAlignment="1" applyProtection="1">
      <alignment horizontal="center" vertical="center" wrapText="1"/>
    </xf>
    <xf numFmtId="37" fontId="5" fillId="0" borderId="42" xfId="396" applyNumberFormat="1" applyFont="1" applyFill="1" applyBorder="1" applyAlignment="1" applyProtection="1">
      <alignment horizontal="center" vertical="center" wrapText="1"/>
    </xf>
    <xf numFmtId="37" fontId="5" fillId="0" borderId="59" xfId="396" applyNumberFormat="1" applyFont="1" applyFill="1" applyBorder="1" applyAlignment="1" applyProtection="1">
      <alignment horizontal="center" vertical="center"/>
    </xf>
    <xf numFmtId="37" fontId="5" fillId="0" borderId="40" xfId="396" applyNumberFormat="1" applyFont="1" applyFill="1" applyBorder="1" applyAlignment="1" applyProtection="1">
      <alignment horizontal="center" vertical="center"/>
    </xf>
    <xf numFmtId="37" fontId="5" fillId="0" borderId="22" xfId="396" applyFont="1" applyFill="1" applyBorder="1" applyAlignment="1" applyProtection="1">
      <alignment horizontal="center" vertical="center"/>
    </xf>
    <xf numFmtId="37" fontId="5" fillId="0" borderId="34" xfId="396" applyFont="1" applyFill="1" applyBorder="1" applyAlignment="1" applyProtection="1">
      <alignment horizontal="center" vertical="center"/>
    </xf>
    <xf numFmtId="37" fontId="5" fillId="0" borderId="21" xfId="396" applyFont="1" applyFill="1" applyBorder="1" applyAlignment="1" applyProtection="1">
      <alignment horizontal="center" vertical="center"/>
    </xf>
    <xf numFmtId="37" fontId="5" fillId="0" borderId="49" xfId="396" applyNumberFormat="1" applyFont="1" applyFill="1" applyBorder="1" applyAlignment="1" applyProtection="1">
      <alignment horizontal="center" vertical="center" wrapText="1"/>
    </xf>
    <xf numFmtId="37" fontId="5" fillId="0" borderId="44" xfId="396" applyNumberFormat="1" applyFont="1" applyFill="1" applyBorder="1" applyAlignment="1" applyProtection="1">
      <alignment horizontal="center" vertical="center" wrapText="1"/>
    </xf>
    <xf numFmtId="37" fontId="5" fillId="0" borderId="60" xfId="396" applyNumberFormat="1" applyFont="1" applyFill="1" applyBorder="1" applyAlignment="1" applyProtection="1">
      <alignment horizontal="center" vertical="center"/>
    </xf>
    <xf numFmtId="37" fontId="5" fillId="0" borderId="42" xfId="396" applyNumberFormat="1" applyFont="1" applyFill="1" applyBorder="1" applyAlignment="1" applyProtection="1">
      <alignment horizontal="center" vertical="center"/>
    </xf>
    <xf numFmtId="37" fontId="87" fillId="0" borderId="2" xfId="396" applyFont="1" applyFill="1" applyBorder="1" applyAlignment="1">
      <alignment horizontal="center" vertical="center"/>
    </xf>
    <xf numFmtId="37" fontId="87" fillId="0" borderId="47" xfId="396" applyFont="1" applyFill="1" applyBorder="1" applyAlignment="1">
      <alignment horizontal="center" vertical="center"/>
    </xf>
    <xf numFmtId="37" fontId="5" fillId="0" borderId="59" xfId="396" applyFont="1" applyFill="1" applyBorder="1" applyAlignment="1" applyProtection="1">
      <alignment horizontal="center" vertical="center"/>
    </xf>
    <xf numFmtId="37" fontId="5" fillId="0" borderId="40" xfId="396" applyFont="1" applyFill="1" applyBorder="1" applyAlignment="1" applyProtection="1">
      <alignment horizontal="center" vertical="center"/>
    </xf>
    <xf numFmtId="37" fontId="5" fillId="0" borderId="60" xfId="396" applyFont="1" applyFill="1" applyBorder="1" applyAlignment="1" applyProtection="1">
      <alignment horizontal="center" vertical="center"/>
    </xf>
    <xf numFmtId="37" fontId="5" fillId="0" borderId="42" xfId="396" applyFont="1" applyFill="1" applyBorder="1" applyAlignment="1" applyProtection="1">
      <alignment horizontal="center" vertical="center"/>
    </xf>
    <xf numFmtId="37" fontId="5" fillId="0" borderId="49" xfId="396" applyFont="1" applyFill="1" applyBorder="1" applyAlignment="1" applyProtection="1">
      <alignment horizontal="center" vertical="center"/>
    </xf>
    <xf numFmtId="37" fontId="5" fillId="0" borderId="44" xfId="396" applyFont="1" applyFill="1" applyBorder="1" applyAlignment="1" applyProtection="1">
      <alignment horizontal="center" vertical="center"/>
    </xf>
    <xf numFmtId="37" fontId="87" fillId="0" borderId="3" xfId="396" applyFont="1" applyFill="1" applyBorder="1" applyAlignment="1" applyProtection="1">
      <alignment horizontal="center" vertical="center"/>
    </xf>
    <xf numFmtId="37" fontId="87" fillId="0" borderId="37" xfId="396" applyFont="1" applyFill="1" applyBorder="1" applyAlignment="1" applyProtection="1">
      <alignment horizontal="center" vertical="center"/>
    </xf>
    <xf numFmtId="176" fontId="15" fillId="0" borderId="22" xfId="241" applyNumberFormat="1" applyFont="1" applyFill="1" applyBorder="1" applyAlignment="1">
      <alignment horizontal="center" vertical="center"/>
    </xf>
    <xf numFmtId="176" fontId="15" fillId="0" borderId="34" xfId="241" applyNumberFormat="1" applyFont="1" applyFill="1" applyBorder="1" applyAlignment="1">
      <alignment horizontal="center" vertical="center"/>
    </xf>
    <xf numFmtId="176" fontId="15" fillId="0" borderId="21" xfId="241" applyNumberFormat="1" applyFont="1" applyFill="1" applyBorder="1" applyAlignment="1">
      <alignment horizontal="center" vertical="center"/>
    </xf>
    <xf numFmtId="176" fontId="15" fillId="0" borderId="7" xfId="241" applyNumberFormat="1" applyFont="1" applyFill="1" applyBorder="1" applyAlignment="1">
      <alignment horizontal="center" vertical="center"/>
    </xf>
    <xf numFmtId="10" fontId="5" fillId="0" borderId="22" xfId="397" applyNumberFormat="1" applyFont="1" applyBorder="1" applyAlignment="1" applyProtection="1">
      <alignment horizontal="center" vertical="center" wrapText="1"/>
    </xf>
    <xf numFmtId="10" fontId="5" fillId="0" borderId="34" xfId="397" applyNumberFormat="1" applyFont="1" applyBorder="1" applyAlignment="1" applyProtection="1">
      <alignment horizontal="center" vertical="center" wrapText="1"/>
    </xf>
    <xf numFmtId="10" fontId="5" fillId="0" borderId="34" xfId="397" applyNumberFormat="1" applyFont="1" applyBorder="1" applyAlignment="1" applyProtection="1">
      <alignment horizontal="center" vertical="center"/>
    </xf>
    <xf numFmtId="10" fontId="5" fillId="0" borderId="21" xfId="397" applyNumberFormat="1" applyFont="1" applyBorder="1" applyAlignment="1" applyProtection="1">
      <alignment horizontal="center" vertical="center"/>
    </xf>
    <xf numFmtId="0" fontId="107" fillId="0" borderId="2" xfId="512" applyNumberFormat="1" applyFont="1" applyFill="1" applyBorder="1" applyAlignment="1">
      <alignment horizontal="center" vertical="center"/>
    </xf>
    <xf numFmtId="0" fontId="107" fillId="0" borderId="47" xfId="512" applyNumberFormat="1" applyFont="1" applyFill="1" applyBorder="1" applyAlignment="1">
      <alignment horizontal="center" vertical="center"/>
    </xf>
    <xf numFmtId="0" fontId="107" fillId="0" borderId="61" xfId="512" applyNumberFormat="1" applyFont="1" applyFill="1" applyBorder="1" applyAlignment="1">
      <alignment horizontal="center" vertical="center"/>
    </xf>
    <xf numFmtId="0" fontId="107" fillId="0" borderId="3" xfId="512" applyNumberFormat="1" applyFont="1" applyFill="1" applyBorder="1" applyAlignment="1">
      <alignment horizontal="center" vertical="center"/>
    </xf>
    <xf numFmtId="0" fontId="107" fillId="0" borderId="4" xfId="512" applyNumberFormat="1" applyFont="1" applyFill="1" applyBorder="1" applyAlignment="1">
      <alignment horizontal="center" vertical="center"/>
    </xf>
    <xf numFmtId="0" fontId="107" fillId="0" borderId="7" xfId="512" applyNumberFormat="1" applyFont="1" applyFill="1" applyBorder="1" applyAlignment="1">
      <alignment horizontal="center" vertical="center"/>
    </xf>
    <xf numFmtId="0" fontId="107" fillId="0" borderId="7" xfId="410" applyNumberFormat="1" applyFont="1" applyFill="1" applyBorder="1" applyAlignment="1">
      <alignment vertical="center"/>
    </xf>
    <xf numFmtId="10" fontId="5" fillId="0" borderId="22" xfId="402" applyNumberFormat="1" applyFont="1" applyFill="1" applyBorder="1" applyAlignment="1" applyProtection="1">
      <alignment horizontal="center" vertical="center"/>
    </xf>
    <xf numFmtId="10" fontId="5" fillId="0" borderId="34" xfId="402" applyNumberFormat="1" applyFont="1" applyFill="1" applyBorder="1" applyAlignment="1" applyProtection="1">
      <alignment horizontal="center" vertical="center"/>
    </xf>
    <xf numFmtId="0" fontId="87" fillId="0" borderId="22" xfId="399" applyNumberFormat="1" applyFont="1" applyFill="1" applyBorder="1" applyAlignment="1" applyProtection="1">
      <alignment horizontal="center" vertical="center"/>
    </xf>
    <xf numFmtId="0" fontId="87" fillId="0" borderId="34" xfId="399" applyNumberFormat="1" applyFont="1" applyFill="1" applyBorder="1" applyAlignment="1" applyProtection="1">
      <alignment horizontal="center" vertical="center"/>
    </xf>
    <xf numFmtId="0" fontId="87" fillId="0" borderId="21" xfId="399" applyNumberFormat="1" applyFont="1" applyFill="1" applyBorder="1" applyAlignment="1" applyProtection="1">
      <alignment horizontal="center" vertical="center"/>
    </xf>
    <xf numFmtId="41" fontId="5" fillId="0" borderId="22" xfId="238" applyFont="1" applyFill="1" applyBorder="1" applyAlignment="1">
      <alignment horizontal="left" vertical="center" wrapText="1"/>
    </xf>
    <xf numFmtId="41" fontId="5" fillId="0" borderId="34" xfId="238" applyFont="1" applyFill="1" applyBorder="1" applyAlignment="1">
      <alignment horizontal="left" vertical="center" wrapText="1"/>
    </xf>
    <xf numFmtId="41" fontId="5" fillId="0" borderId="21" xfId="238" applyFont="1" applyFill="1" applyBorder="1" applyAlignment="1">
      <alignment horizontal="left" vertical="center" wrapText="1"/>
    </xf>
    <xf numFmtId="10" fontId="87" fillId="0" borderId="7" xfId="397" applyNumberFormat="1" applyFont="1" applyFill="1" applyBorder="1" applyAlignment="1" applyProtection="1">
      <alignment horizontal="center" vertical="center"/>
    </xf>
    <xf numFmtId="10" fontId="5" fillId="0" borderId="33" xfId="397" applyNumberFormat="1" applyFont="1" applyBorder="1" applyAlignment="1" applyProtection="1">
      <alignment horizontal="center" vertical="center" wrapText="1"/>
    </xf>
    <xf numFmtId="10" fontId="5" fillId="0" borderId="35" xfId="397" applyNumberFormat="1" applyFont="1" applyBorder="1" applyAlignment="1" applyProtection="1">
      <alignment horizontal="center" vertical="center" wrapText="1"/>
    </xf>
    <xf numFmtId="10" fontId="5" fillId="0" borderId="36" xfId="397" applyNumberFormat="1" applyFont="1" applyBorder="1" applyAlignment="1" applyProtection="1">
      <alignment horizontal="center" vertical="center" wrapText="1"/>
    </xf>
    <xf numFmtId="10" fontId="87" fillId="0" borderId="22" xfId="397" applyNumberFormat="1" applyFont="1" applyFill="1" applyBorder="1" applyAlignment="1" applyProtection="1">
      <alignment horizontal="center" vertical="center" wrapText="1"/>
    </xf>
    <xf numFmtId="0" fontId="87" fillId="0" borderId="21" xfId="410" applyFont="1" applyFill="1" applyBorder="1" applyAlignment="1">
      <alignment horizontal="center" vertical="center"/>
    </xf>
    <xf numFmtId="10" fontId="87" fillId="0" borderId="22" xfId="397" applyNumberFormat="1" applyFont="1" applyFill="1" applyBorder="1" applyAlignment="1" applyProtection="1">
      <alignment horizontal="center" vertical="center"/>
    </xf>
    <xf numFmtId="10" fontId="87" fillId="0" borderId="21" xfId="397" applyNumberFormat="1" applyFont="1" applyFill="1" applyBorder="1" applyAlignment="1" applyProtection="1">
      <alignment horizontal="center" vertical="center"/>
    </xf>
    <xf numFmtId="10" fontId="87" fillId="0" borderId="21" xfId="397" applyNumberFormat="1" applyFont="1" applyFill="1" applyBorder="1" applyAlignment="1" applyProtection="1">
      <alignment horizontal="center" vertical="center" wrapText="1"/>
    </xf>
    <xf numFmtId="10" fontId="5" fillId="0" borderId="22" xfId="397" applyNumberFormat="1" applyFont="1" applyBorder="1" applyAlignment="1">
      <alignment horizontal="center" vertical="center" wrapText="1"/>
    </xf>
    <xf numFmtId="10" fontId="5" fillId="0" borderId="34" xfId="397" applyNumberFormat="1" applyFont="1" applyBorder="1" applyAlignment="1">
      <alignment horizontal="center" vertical="center"/>
    </xf>
    <xf numFmtId="37" fontId="114" fillId="0" borderId="22" xfId="400" applyFont="1" applyFill="1" applyBorder="1" applyAlignment="1" applyProtection="1">
      <alignment horizontal="center" vertical="center"/>
    </xf>
    <xf numFmtId="37" fontId="114" fillId="0" borderId="21" xfId="400" applyFont="1" applyFill="1" applyBorder="1" applyAlignment="1" applyProtection="1">
      <alignment horizontal="center" vertical="center"/>
    </xf>
    <xf numFmtId="0" fontId="114" fillId="0" borderId="61" xfId="401" applyNumberFormat="1" applyFont="1" applyFill="1" applyBorder="1" applyAlignment="1" applyProtection="1">
      <alignment horizontal="center" vertical="center"/>
    </xf>
    <xf numFmtId="0" fontId="114" fillId="0" borderId="48" xfId="401" applyNumberFormat="1" applyFont="1" applyFill="1" applyBorder="1" applyAlignment="1" applyProtection="1">
      <alignment horizontal="center" vertical="center"/>
    </xf>
    <xf numFmtId="0" fontId="114" fillId="0" borderId="50" xfId="401" applyNumberFormat="1" applyFont="1" applyFill="1" applyBorder="1" applyAlignment="1" applyProtection="1">
      <alignment horizontal="center" vertical="center"/>
    </xf>
    <xf numFmtId="0" fontId="114" fillId="0" borderId="4" xfId="401" applyNumberFormat="1" applyFont="1" applyFill="1" applyBorder="1" applyAlignment="1" applyProtection="1">
      <alignment horizontal="center" vertical="center"/>
    </xf>
    <xf numFmtId="0" fontId="114" fillId="0" borderId="32" xfId="401" applyNumberFormat="1" applyFont="1" applyFill="1" applyBorder="1" applyAlignment="1" applyProtection="1">
      <alignment horizontal="center" vertical="center"/>
    </xf>
    <xf numFmtId="0" fontId="114" fillId="0" borderId="38" xfId="401" applyNumberFormat="1" applyFont="1" applyFill="1" applyBorder="1" applyAlignment="1" applyProtection="1">
      <alignment horizontal="center" vertical="center"/>
    </xf>
    <xf numFmtId="0" fontId="114" fillId="0" borderId="2" xfId="401" quotePrefix="1" applyNumberFormat="1" applyFont="1" applyFill="1" applyBorder="1" applyAlignment="1" applyProtection="1">
      <alignment horizontal="center" vertical="center"/>
    </xf>
    <xf numFmtId="0" fontId="114" fillId="0" borderId="27" xfId="401" quotePrefix="1" applyNumberFormat="1" applyFont="1" applyFill="1" applyBorder="1" applyAlignment="1" applyProtection="1">
      <alignment horizontal="center" vertical="center"/>
    </xf>
    <xf numFmtId="0" fontId="114" fillId="0" borderId="47" xfId="401" quotePrefix="1" applyNumberFormat="1" applyFont="1" applyFill="1" applyBorder="1" applyAlignment="1" applyProtection="1">
      <alignment horizontal="center" vertical="center"/>
    </xf>
    <xf numFmtId="0" fontId="114" fillId="0" borderId="22" xfId="401" applyNumberFormat="1" applyFont="1" applyFill="1" applyBorder="1" applyAlignment="1" applyProtection="1">
      <alignment horizontal="center" vertical="center"/>
    </xf>
    <xf numFmtId="0" fontId="114" fillId="0" borderId="21" xfId="401" applyNumberFormat="1" applyFont="1" applyFill="1" applyBorder="1" applyAlignment="1" applyProtection="1">
      <alignment horizontal="center" vertical="center"/>
    </xf>
    <xf numFmtId="0" fontId="114" fillId="0" borderId="2" xfId="401" applyNumberFormat="1" applyFont="1" applyFill="1" applyBorder="1" applyAlignment="1" applyProtection="1">
      <alignment horizontal="center" vertical="center"/>
    </xf>
    <xf numFmtId="37" fontId="5" fillId="0" borderId="22" xfId="402" applyFont="1" applyFill="1" applyBorder="1" applyAlignment="1" applyProtection="1">
      <alignment horizontal="center" vertical="center" wrapText="1"/>
    </xf>
    <xf numFmtId="37" fontId="5" fillId="0" borderId="34" xfId="402" applyFont="1" applyFill="1" applyBorder="1" applyAlignment="1" applyProtection="1">
      <alignment horizontal="center" vertical="center"/>
    </xf>
    <xf numFmtId="37" fontId="5" fillId="0" borderId="21" xfId="402" applyFont="1" applyFill="1" applyBorder="1" applyAlignment="1" applyProtection="1">
      <alignment horizontal="center" vertical="center"/>
    </xf>
    <xf numFmtId="0" fontId="91" fillId="28" borderId="2" xfId="0" applyFont="1" applyFill="1" applyBorder="1" applyAlignment="1">
      <alignment horizontal="left" vertical="center" wrapText="1"/>
    </xf>
    <xf numFmtId="0" fontId="91" fillId="28" borderId="27" xfId="0" applyFont="1" applyFill="1" applyBorder="1" applyAlignment="1">
      <alignment horizontal="left" vertical="center" wrapText="1"/>
    </xf>
    <xf numFmtId="37" fontId="5" fillId="0" borderId="22" xfId="402" applyFont="1" applyFill="1" applyBorder="1" applyAlignment="1" applyProtection="1">
      <alignment horizontal="center" vertical="center"/>
    </xf>
    <xf numFmtId="10" fontId="5" fillId="0" borderId="7" xfId="402" applyNumberFormat="1" applyFont="1" applyFill="1" applyBorder="1" applyAlignment="1" applyProtection="1">
      <alignment horizontal="center" vertical="center" wrapText="1"/>
    </xf>
    <xf numFmtId="10" fontId="5" fillId="0" borderId="7" xfId="402" applyNumberFormat="1" applyFont="1" applyFill="1" applyBorder="1" applyAlignment="1" applyProtection="1">
      <alignment horizontal="center" vertical="center"/>
    </xf>
    <xf numFmtId="0" fontId="87" fillId="0" borderId="2" xfId="402" applyNumberFormat="1" applyFont="1" applyFill="1" applyBorder="1" applyAlignment="1" applyProtection="1">
      <alignment horizontal="center" vertical="center" wrapText="1"/>
    </xf>
    <xf numFmtId="0" fontId="87" fillId="0" borderId="47" xfId="402" applyNumberFormat="1" applyFont="1" applyFill="1" applyBorder="1" applyAlignment="1" applyProtection="1">
      <alignment horizontal="center" vertical="center" wrapText="1"/>
    </xf>
    <xf numFmtId="37" fontId="5" fillId="0" borderId="2" xfId="402" applyFont="1" applyFill="1" applyBorder="1" applyAlignment="1" applyProtection="1">
      <alignment horizontal="center" vertical="center"/>
    </xf>
    <xf numFmtId="37" fontId="5" fillId="0" borderId="47" xfId="402" applyFont="1" applyFill="1" applyBorder="1" applyAlignment="1" applyProtection="1">
      <alignment horizontal="center" vertical="center"/>
    </xf>
    <xf numFmtId="37" fontId="5" fillId="0" borderId="7" xfId="402" applyFont="1" applyFill="1" applyBorder="1" applyAlignment="1">
      <alignment horizontal="center" vertical="center" wrapText="1"/>
    </xf>
    <xf numFmtId="37" fontId="5" fillId="0" borderId="2" xfId="402" applyFont="1" applyFill="1" applyBorder="1" applyAlignment="1">
      <alignment horizontal="center" vertical="center"/>
    </xf>
    <xf numFmtId="37" fontId="5" fillId="0" borderId="47" xfId="402" applyFont="1" applyFill="1" applyBorder="1" applyAlignment="1">
      <alignment horizontal="center" vertical="center"/>
    </xf>
    <xf numFmtId="10" fontId="5" fillId="0" borderId="33" xfId="402" applyNumberFormat="1" applyFont="1" applyFill="1" applyBorder="1" applyAlignment="1" applyProtection="1">
      <alignment horizontal="center" vertical="center" wrapText="1"/>
    </xf>
    <xf numFmtId="10" fontId="5" fillId="0" borderId="35" xfId="402" applyNumberFormat="1" applyFont="1" applyFill="1" applyBorder="1" applyAlignment="1" applyProtection="1">
      <alignment horizontal="center" vertical="center"/>
    </xf>
    <xf numFmtId="10" fontId="5" fillId="0" borderId="36" xfId="402" applyNumberFormat="1" applyFont="1" applyFill="1" applyBorder="1" applyAlignment="1" applyProtection="1">
      <alignment horizontal="center" vertical="center"/>
    </xf>
    <xf numFmtId="0" fontId="99" fillId="0" borderId="77" xfId="0" applyFont="1" applyBorder="1" applyAlignment="1">
      <alignment horizontal="justify" vertical="center" wrapText="1"/>
    </xf>
    <xf numFmtId="0" fontId="99" fillId="0" borderId="0" xfId="0" applyFont="1" applyBorder="1" applyAlignment="1">
      <alignment horizontal="justify" vertical="center" wrapText="1"/>
    </xf>
    <xf numFmtId="0" fontId="99" fillId="0" borderId="78" xfId="0" applyFont="1" applyBorder="1" applyAlignment="1">
      <alignment horizontal="justify" vertical="center" wrapText="1"/>
    </xf>
    <xf numFmtId="0" fontId="99" fillId="0" borderId="77" xfId="0" applyFont="1" applyFill="1" applyBorder="1" applyAlignment="1">
      <alignment horizontal="justify" vertical="center" wrapText="1"/>
    </xf>
    <xf numFmtId="0" fontId="99" fillId="0" borderId="0" xfId="0" applyFont="1" applyFill="1" applyBorder="1" applyAlignment="1">
      <alignment horizontal="justify" vertical="center" wrapText="1"/>
    </xf>
    <xf numFmtId="0" fontId="99" fillId="0" borderId="78" xfId="0" applyFont="1" applyFill="1" applyBorder="1" applyAlignment="1">
      <alignment horizontal="justify" vertical="center" wrapText="1"/>
    </xf>
    <xf numFmtId="0" fontId="99" fillId="0" borderId="77" xfId="0" applyFont="1" applyBorder="1" applyAlignment="1">
      <alignment horizontal="left" vertical="center" wrapText="1"/>
    </xf>
    <xf numFmtId="0" fontId="99" fillId="0" borderId="0" xfId="0" applyFont="1" applyBorder="1" applyAlignment="1">
      <alignment horizontal="left" vertical="center" wrapText="1"/>
    </xf>
    <xf numFmtId="0" fontId="99" fillId="0" borderId="78" xfId="0" applyFont="1" applyBorder="1" applyAlignment="1">
      <alignment horizontal="left" vertical="center" wrapText="1"/>
    </xf>
    <xf numFmtId="0" fontId="100" fillId="0" borderId="77" xfId="0" applyFont="1" applyBorder="1" applyAlignment="1">
      <alignment horizontal="center" vertical="center" wrapText="1"/>
    </xf>
    <xf numFmtId="0" fontId="100" fillId="0" borderId="0" xfId="0" applyFont="1" applyBorder="1" applyAlignment="1">
      <alignment horizontal="center" vertical="center" wrapText="1"/>
    </xf>
    <xf numFmtId="0" fontId="100" fillId="0" borderId="78" xfId="0" applyFont="1" applyBorder="1" applyAlignment="1">
      <alignment horizontal="center" vertical="center" wrapText="1"/>
    </xf>
    <xf numFmtId="0" fontId="99" fillId="0" borderId="77" xfId="0" applyFont="1" applyBorder="1" applyAlignment="1">
      <alignment horizontal="center" vertical="center" wrapText="1"/>
    </xf>
    <xf numFmtId="0" fontId="99" fillId="0" borderId="0" xfId="0" applyFont="1" applyBorder="1" applyAlignment="1">
      <alignment horizontal="center" vertical="center" wrapText="1"/>
    </xf>
    <xf numFmtId="0" fontId="99" fillId="0" borderId="78" xfId="0" applyFont="1" applyBorder="1" applyAlignment="1">
      <alignment horizontal="center" vertical="center" wrapText="1"/>
    </xf>
    <xf numFmtId="0" fontId="102" fillId="0" borderId="7" xfId="0" applyFont="1" applyBorder="1" applyAlignment="1">
      <alignment horizontal="justify" vertical="center" wrapText="1"/>
    </xf>
    <xf numFmtId="0" fontId="96" fillId="0" borderId="0" xfId="0" applyFont="1" applyFill="1" applyBorder="1" applyAlignment="1">
      <alignment vertical="center" wrapText="1"/>
    </xf>
    <xf numFmtId="0" fontId="5" fillId="0" borderId="79" xfId="0" applyFont="1" applyFill="1" applyBorder="1" applyAlignment="1">
      <alignment vertical="center" wrapText="1"/>
    </xf>
    <xf numFmtId="0" fontId="15" fillId="31" borderId="7" xfId="0" applyFont="1" applyFill="1" applyBorder="1" applyAlignment="1">
      <alignment horizontal="center" vertical="center"/>
    </xf>
    <xf numFmtId="0" fontId="92" fillId="29" borderId="56" xfId="0" applyFont="1" applyFill="1" applyBorder="1" applyAlignment="1">
      <alignment horizontal="left" vertical="center" wrapText="1"/>
    </xf>
    <xf numFmtId="0" fontId="92" fillId="29" borderId="0" xfId="0" applyFont="1" applyFill="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29" borderId="56" xfId="0" applyFont="1" applyFill="1" applyBorder="1" applyAlignment="1">
      <alignment horizontal="left" vertical="center" wrapText="1"/>
    </xf>
    <xf numFmtId="0" fontId="5" fillId="29" borderId="0" xfId="0" applyFont="1" applyFill="1" applyBorder="1" applyAlignment="1">
      <alignment horizontal="left" vertical="center" wrapText="1"/>
    </xf>
  </cellXfs>
  <cellStyles count="533">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21" xr:uid="{00000000-0005-0000-0000-0000C1000000}"/>
    <cellStyle name="Actual Date" xfId="422" xr:uid="{00000000-0005-0000-0000-0000C2000000}"/>
    <cellStyle name="Aee­ " xfId="423" xr:uid="{00000000-0005-0000-0000-0000C3000000}"/>
    <cellStyle name="ÅëÈ­ [0]_¸ðÇü¸·" xfId="424" xr:uid="{00000000-0005-0000-0000-0000C4000000}"/>
    <cellStyle name="AeE­ [0]_¼oAI¼º " xfId="425" xr:uid="{00000000-0005-0000-0000-0000C5000000}"/>
    <cellStyle name="Aee­ _산외-산내도로공사" xfId="426" xr:uid="{00000000-0005-0000-0000-0000C6000000}"/>
    <cellStyle name="ÅëÈ­_¸ðÇü¸·" xfId="427" xr:uid="{00000000-0005-0000-0000-0000C7000000}"/>
    <cellStyle name="AeE­_¼oAI¼º " xfId="428" xr:uid="{00000000-0005-0000-0000-0000C8000000}"/>
    <cellStyle name="ÄÞ¸¶ [0]_¸ðÇü¸·" xfId="429" xr:uid="{00000000-0005-0000-0000-0000C9000000}"/>
    <cellStyle name="AÞ¸¶ [0]_¼oAI¼º " xfId="430" xr:uid="{00000000-0005-0000-0000-0000CA000000}"/>
    <cellStyle name="ÄÞ¸¶_¸ðÇü¸·" xfId="431" xr:uid="{00000000-0005-0000-0000-0000CB000000}"/>
    <cellStyle name="AÞ¸¶_¼oAI¼º " xfId="432" xr:uid="{00000000-0005-0000-0000-0000CC000000}"/>
    <cellStyle name="b?þ?b?þ?b?þ?b?þ?b?þ?b?þ?b?þ?b?þ?b?þ?b?þ?b灌þ?b?þ?&lt;?b?þ?b濬þ?b?þ?b?þ昰_x0018_?þ????_x0008_" xfId="433" xr:uid="{00000000-0005-0000-0000-0000CD000000}"/>
    <cellStyle name="b?þ?b?þ?b?þ?b灌þ?b?þ?&lt;?b?þ?b濬þ?b?þ?b?þ昰_x0018_?þ????_x0008_" xfId="434" xr:uid="{00000000-0005-0000-0000-0000CE000000}"/>
    <cellStyle name="b␌þකb濰þඪb瀠þයb灌þ්b炈þ宐&lt;෢b濈þෲb濬þขb瀐þฒb瀰þ昰_x0018_⋸þ㤕䰀ጤܕ_x0008_" xfId="435" xr:uid="{00000000-0005-0000-0000-0000CF000000}"/>
    <cellStyle name="body" xfId="437" xr:uid="{00000000-0005-0000-0000-0000D0000000}"/>
    <cellStyle name="b嬜þപb嬼þഺb孬þൊb⍜þ൚b⍼þ൪b⎨þൺb⏜þඊb␌þකb濰þඪb瀠þයb灌þ්b炈þ宐&lt;෢b濈þෲb濬þขb瀐þฒb瀰þ昰_x0018_⋸þ㤕䰀ጤܕ_x0008_" xfId="436" xr:uid="{00000000-0005-0000-0000-0000D1000000}"/>
    <cellStyle name="C¡IA¨ª_Sheet1 (2)" xfId="438" xr:uid="{00000000-0005-0000-0000-0000D2000000}"/>
    <cellStyle name="C￥AØ_  FAB AIA¤  " xfId="439" xr:uid="{00000000-0005-0000-0000-0000D3000000}"/>
    <cellStyle name="Ç¥ÁØ_¸ðÇü¸·" xfId="440" xr:uid="{00000000-0005-0000-0000-0000D4000000}"/>
    <cellStyle name="C￥AØ_¿μ¾÷CoE² " xfId="441" xr:uid="{00000000-0005-0000-0000-0000D5000000}"/>
    <cellStyle name="Ç¥ÁØ_°­´ç (2)" xfId="442" xr:uid="{00000000-0005-0000-0000-0000D6000000}"/>
    <cellStyle name="C￥AØ_³e¹≪" xfId="443" xr:uid="{00000000-0005-0000-0000-0000D7000000}"/>
    <cellStyle name="Calc Currency (0)" xfId="444" xr:uid="{00000000-0005-0000-0000-0000D8000000}"/>
    <cellStyle name="category" xfId="445" xr:uid="{00000000-0005-0000-0000-0000D9000000}"/>
    <cellStyle name="Comma" xfId="446" xr:uid="{00000000-0005-0000-0000-0000DA000000}"/>
    <cellStyle name="Comma [0]" xfId="447" xr:uid="{00000000-0005-0000-0000-0000DB000000}"/>
    <cellStyle name="comma zerodec" xfId="448" xr:uid="{00000000-0005-0000-0000-0000DC000000}"/>
    <cellStyle name="Comma_ SG&amp;A Bridge " xfId="449" xr:uid="{00000000-0005-0000-0000-0000DD000000}"/>
    <cellStyle name="Comma0" xfId="450" xr:uid="{00000000-0005-0000-0000-0000DE000000}"/>
    <cellStyle name="Copied" xfId="451" xr:uid="{00000000-0005-0000-0000-0000DF000000}"/>
    <cellStyle name="Currency" xfId="452" xr:uid="{00000000-0005-0000-0000-0000E0000000}"/>
    <cellStyle name="Currency [0]" xfId="453" xr:uid="{00000000-0005-0000-0000-0000E1000000}"/>
    <cellStyle name="Currency_ SG&amp;A Bridge " xfId="454" xr:uid="{00000000-0005-0000-0000-0000E2000000}"/>
    <cellStyle name="Currency0" xfId="455" xr:uid="{00000000-0005-0000-0000-0000E3000000}"/>
    <cellStyle name="Currency1" xfId="456" xr:uid="{00000000-0005-0000-0000-0000E4000000}"/>
    <cellStyle name="Date" xfId="457" xr:uid="{00000000-0005-0000-0000-0000E5000000}"/>
    <cellStyle name="Dezimal [0]_Ausdruck RUND (D)" xfId="458" xr:uid="{00000000-0005-0000-0000-0000E6000000}"/>
    <cellStyle name="Dezimal_Ausdruck RUND (D)" xfId="459" xr:uid="{00000000-0005-0000-0000-0000E7000000}"/>
    <cellStyle name="Dollar (zero dec)" xfId="460" xr:uid="{00000000-0005-0000-0000-0000E8000000}"/>
    <cellStyle name="Entered" xfId="461" xr:uid="{00000000-0005-0000-0000-0000E9000000}"/>
    <cellStyle name="F2" xfId="462" xr:uid="{00000000-0005-0000-0000-0000EA000000}"/>
    <cellStyle name="F3" xfId="463" xr:uid="{00000000-0005-0000-0000-0000EB000000}"/>
    <cellStyle name="F4" xfId="464" xr:uid="{00000000-0005-0000-0000-0000EC000000}"/>
    <cellStyle name="F5" xfId="465" xr:uid="{00000000-0005-0000-0000-0000ED000000}"/>
    <cellStyle name="F6" xfId="466" xr:uid="{00000000-0005-0000-0000-0000EE000000}"/>
    <cellStyle name="F7" xfId="467" xr:uid="{00000000-0005-0000-0000-0000EF000000}"/>
    <cellStyle name="F8" xfId="468" xr:uid="{00000000-0005-0000-0000-0000F0000000}"/>
    <cellStyle name="Fixed" xfId="469" xr:uid="{00000000-0005-0000-0000-0000F1000000}"/>
    <cellStyle name="G/표준" xfId="470" xr:uid="{00000000-0005-0000-0000-0000F2000000}"/>
    <cellStyle name="Grey" xfId="471" xr:uid="{00000000-0005-0000-0000-0000F3000000}"/>
    <cellStyle name="head" xfId="472" xr:uid="{00000000-0005-0000-0000-0000F4000000}"/>
    <cellStyle name="head 1" xfId="473" xr:uid="{00000000-0005-0000-0000-0000F5000000}"/>
    <cellStyle name="head 1-1" xfId="474" xr:uid="{00000000-0005-0000-0000-0000F6000000}"/>
    <cellStyle name="HEADER" xfId="475" xr:uid="{00000000-0005-0000-0000-0000F7000000}"/>
    <cellStyle name="Header1" xfId="476" xr:uid="{00000000-0005-0000-0000-0000F8000000}"/>
    <cellStyle name="Header2" xfId="477" xr:uid="{00000000-0005-0000-0000-0000F9000000}"/>
    <cellStyle name="Heading 1" xfId="478" xr:uid="{00000000-0005-0000-0000-0000FA000000}"/>
    <cellStyle name="Heading 2" xfId="479" xr:uid="{00000000-0005-0000-0000-0000FB000000}"/>
    <cellStyle name="Heading1" xfId="480" xr:uid="{00000000-0005-0000-0000-0000FC000000}"/>
    <cellStyle name="Heading2" xfId="481" xr:uid="{00000000-0005-0000-0000-0000FD000000}"/>
    <cellStyle name="Helv8_PFD4.XLS" xfId="482" xr:uid="{00000000-0005-0000-0000-0000FE000000}"/>
    <cellStyle name="HIGHLIGHT" xfId="483" xr:uid="{00000000-0005-0000-0000-0000FF000000}"/>
    <cellStyle name="Input [yellow]" xfId="484" xr:uid="{00000000-0005-0000-0000-000000010000}"/>
    <cellStyle name="Milliers [0]_Arabian Spec" xfId="485" xr:uid="{00000000-0005-0000-0000-000001010000}"/>
    <cellStyle name="Milliers_Arabian Spec" xfId="486" xr:uid="{00000000-0005-0000-0000-000002010000}"/>
    <cellStyle name="Model" xfId="487" xr:uid="{00000000-0005-0000-0000-000003010000}"/>
    <cellStyle name="Mon?aire [0]_Arabian Spec" xfId="488" xr:uid="{00000000-0005-0000-0000-000004010000}"/>
    <cellStyle name="Mon?aire_Arabian Spec" xfId="489" xr:uid="{00000000-0005-0000-0000-000005010000}"/>
    <cellStyle name="no dec" xfId="490" xr:uid="{00000000-0005-0000-0000-000006010000}"/>
    <cellStyle name="Normal - Style1" xfId="492" xr:uid="{00000000-0005-0000-0000-000007010000}"/>
    <cellStyle name="Normal - Style2" xfId="493" xr:uid="{00000000-0005-0000-0000-000008010000}"/>
    <cellStyle name="Normal - Style3" xfId="494" xr:uid="{00000000-0005-0000-0000-000009010000}"/>
    <cellStyle name="Normal - Style4" xfId="495" xr:uid="{00000000-0005-0000-0000-00000A010000}"/>
    <cellStyle name="Normal - Style5" xfId="496" xr:uid="{00000000-0005-0000-0000-00000B010000}"/>
    <cellStyle name="Normal - Style6" xfId="497" xr:uid="{00000000-0005-0000-0000-00000C010000}"/>
    <cellStyle name="Normal - Style7" xfId="498" xr:uid="{00000000-0005-0000-0000-00000D010000}"/>
    <cellStyle name="Normal - Style8" xfId="499" xr:uid="{00000000-0005-0000-0000-00000E010000}"/>
    <cellStyle name="Normal - 유형1" xfId="491" xr:uid="{00000000-0005-0000-0000-00000F010000}"/>
    <cellStyle name="Normal_ SG&amp;A Bridge " xfId="500" xr:uid="{00000000-0005-0000-0000-000010010000}"/>
    <cellStyle name="Percent" xfId="501" xr:uid="{00000000-0005-0000-0000-000011010000}"/>
    <cellStyle name="Percent [2]" xfId="502" xr:uid="{00000000-0005-0000-0000-000012010000}"/>
    <cellStyle name="Percent_시운전예산서(2주)" xfId="503" xr:uid="{00000000-0005-0000-0000-000013010000}"/>
    <cellStyle name="RevList" xfId="504" xr:uid="{00000000-0005-0000-0000-000014010000}"/>
    <cellStyle name="Standard_A" xfId="505" xr:uid="{00000000-0005-0000-0000-000015010000}"/>
    <cellStyle name="subhead" xfId="506" xr:uid="{00000000-0005-0000-0000-000016010000}"/>
    <cellStyle name="Subtotal" xfId="507" xr:uid="{00000000-0005-0000-0000-000017010000}"/>
    <cellStyle name="þ?b?þ?b?þ?b?þ?b?þ?b?þ?b?þ?b灌þ?b?þ?&lt;?b?þ?b濬þ?b?þ?b?þ昰_x0018_?þ????_x0008_" xfId="508" xr:uid="{00000000-0005-0000-0000-000018010000}"/>
    <cellStyle name="þ൚b⍼þ൪b⎨þൺb⏜þඊb␌þකb濰þඪb瀠þයb灌þ්b炈þ宐&lt;෢b濈þෲb濬þขb瀐þฒb瀰þ昰_x0018_⋸þ㤕䰀ጤܕ_x0008_" xfId="509" xr:uid="{00000000-0005-0000-0000-000019010000}"/>
    <cellStyle name="Title" xfId="510" xr:uid="{00000000-0005-0000-0000-00001A010000}"/>
    <cellStyle name="title [1]" xfId="511" xr:uid="{00000000-0005-0000-0000-00001B010000}"/>
    <cellStyle name="title [2]" xfId="512" xr:uid="{00000000-0005-0000-0000-00001C010000}"/>
    <cellStyle name="title [2]_0003농축기설치" xfId="513" xr:uid="{00000000-0005-0000-0000-00001D010000}"/>
    <cellStyle name="Total" xfId="514" xr:uid="{00000000-0005-0000-0000-00001F010000}"/>
    <cellStyle name="UM" xfId="515" xr:uid="{00000000-0005-0000-0000-000020010000}"/>
    <cellStyle name="Unprot" xfId="516" xr:uid="{00000000-0005-0000-0000-000021010000}"/>
    <cellStyle name="Unprot$" xfId="517" xr:uid="{00000000-0005-0000-0000-000022010000}"/>
    <cellStyle name="Unprotect" xfId="518" xr:uid="{00000000-0005-0000-0000-000023010000}"/>
    <cellStyle name="W?rung [0]_Ausdruck RUND (D)" xfId="519" xr:uid="{00000000-0005-0000-0000-000024010000}"/>
    <cellStyle name="W?rung_Ausdruck RUND (D)" xfId="520"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0]_공사경비" xfId="219" xr:uid="{00000000-0005-0000-0000-00003F010000}"/>
    <cellStyle name="백분율 [2]" xfId="220" xr:uid="{00000000-0005-0000-0000-000040010000}"/>
    <cellStyle name="백분율［△1］" xfId="221" xr:uid="{00000000-0005-0000-0000-000041010000}"/>
    <cellStyle name="백분율［△2］" xfId="222" xr:uid="{00000000-0005-0000-0000-000042010000}"/>
    <cellStyle name="보통" xfId="223" builtinId="28" customBuiltin="1"/>
    <cellStyle name="뷭?_빟랹둴봃섟 " xfId="224" xr:uid="{00000000-0005-0000-0000-000044010000}"/>
    <cellStyle name="선택영역의 가운데로" xfId="225" xr:uid="{00000000-0005-0000-0000-000045010000}"/>
    <cellStyle name="설계서" xfId="226" xr:uid="{00000000-0005-0000-0000-000046010000}"/>
    <cellStyle name="설계서-내용" xfId="227" xr:uid="{00000000-0005-0000-0000-000047010000}"/>
    <cellStyle name="설계서-내용-소수점" xfId="228" xr:uid="{00000000-0005-0000-0000-000048010000}"/>
    <cellStyle name="설계서-내용-우" xfId="229" xr:uid="{00000000-0005-0000-0000-000049010000}"/>
    <cellStyle name="설계서-내용-좌" xfId="230" xr:uid="{00000000-0005-0000-0000-00004A010000}"/>
    <cellStyle name="설계서-소제목" xfId="231" xr:uid="{00000000-0005-0000-0000-00004B010000}"/>
    <cellStyle name="설계서-타이틀" xfId="232" xr:uid="{00000000-0005-0000-0000-00004C010000}"/>
    <cellStyle name="설계서-항목" xfId="233" xr:uid="{00000000-0005-0000-0000-00004D010000}"/>
    <cellStyle name="설명 텍스트" xfId="234" builtinId="53" customBuiltin="1"/>
    <cellStyle name="셀 확인" xfId="235" builtinId="23" customBuiltin="1"/>
    <cellStyle name="수산" xfId="236" xr:uid="{00000000-0005-0000-0000-000050010000}"/>
    <cellStyle name="숫자(R)" xfId="237" xr:uid="{00000000-0005-0000-0000-000051010000}"/>
    <cellStyle name="쉼표 [0]" xfId="238" builtinId="6"/>
    <cellStyle name="쉼표 [0] 2" xfId="529" xr:uid="{00000000-0005-0000-0000-000000000000}"/>
    <cellStyle name="쉼표 [0] 6" xfId="526" xr:uid="{00000000-0005-0000-0000-000053010000}"/>
    <cellStyle name="쉼표 [0] 7" xfId="525" xr:uid="{00000000-0005-0000-0000-000054010000}"/>
    <cellStyle name="쉼표 [0]_1. 전시시설" xfId="239" xr:uid="{00000000-0005-0000-0000-000055010000}"/>
    <cellStyle name="쉼표 [0]_2000적용-공사경비11" xfId="240" xr:uid="{00000000-0005-0000-0000-000056010000}"/>
    <cellStyle name="쉼표 [0]_양식11" xfId="241" xr:uid="{00000000-0005-0000-0000-000058010000}"/>
    <cellStyle name="쉼표 [0]_포이즈앤컴팩트-터널스크린차단막(경비2004)" xfId="242" xr:uid="{00000000-0005-0000-0000-000059010000}"/>
    <cellStyle name="쉼표_0107한국도로공사신축IBS통합 제조.구매" xfId="243" xr:uid="{00000000-0005-0000-0000-00005A010000}"/>
    <cellStyle name="스타일 1" xfId="244" xr:uid="{00000000-0005-0000-0000-00005B010000}"/>
    <cellStyle name="스타일 2" xfId="245" xr:uid="{00000000-0005-0000-0000-00005C010000}"/>
    <cellStyle name="안건회계법인" xfId="246" xr:uid="{00000000-0005-0000-0000-00005D010000}"/>
    <cellStyle name="연결된 셀" xfId="247" builtinId="24" customBuiltin="1"/>
    <cellStyle name="요약" xfId="248" builtinId="25" customBuiltin="1"/>
    <cellStyle name="원" xfId="249" xr:uid="{00000000-0005-0000-0000-000060010000}"/>
    <cellStyle name="원_0008금감원통합감독검사정보시스템" xfId="250" xr:uid="{00000000-0005-0000-0000-000061010000}"/>
    <cellStyle name="원_0009김포공항LED교체공사(광일)" xfId="251" xr:uid="{00000000-0005-0000-0000-000062010000}"/>
    <cellStyle name="원_0011KIST소각설비제작설치" xfId="254" xr:uid="{00000000-0005-0000-0000-000063010000}"/>
    <cellStyle name="원_0011긴급전화기정산(99년형광일)" xfId="252" xr:uid="{00000000-0005-0000-0000-000064010000}"/>
    <cellStyle name="원_0011부산종합경기장전광판" xfId="253" xr:uid="{00000000-0005-0000-0000-000065010000}"/>
    <cellStyle name="원_0012문화유적지표석제작설치" xfId="255" xr:uid="{00000000-0005-0000-0000-000066010000}"/>
    <cellStyle name="원_0102국제조명신공항분수조명" xfId="256" xr:uid="{00000000-0005-0000-0000-000067010000}"/>
    <cellStyle name="원_0103회전식현수막게시대제작설치" xfId="257" xr:uid="{00000000-0005-0000-0000-000068010000}"/>
    <cellStyle name="원_0104포항시침출수처리시스템" xfId="258" xr:uid="{00000000-0005-0000-0000-000069010000}"/>
    <cellStyle name="원_0105담배자판기개조원가" xfId="259" xr:uid="{00000000-0005-0000-0000-00006A010000}"/>
    <cellStyle name="원_0106LG인버터냉난방기제작-1" xfId="260" xr:uid="{00000000-0005-0000-0000-00006B010000}"/>
    <cellStyle name="원_0107광전송장비구매설치" xfId="261" xr:uid="{00000000-0005-0000-0000-00006C010000}"/>
    <cellStyle name="원_0107도공IBS설비SW부문(참조)" xfId="262" xr:uid="{00000000-0005-0000-0000-00006D010000}"/>
    <cellStyle name="원_0107문화재복원용목재-8월6일" xfId="263" xr:uid="{00000000-0005-0000-0000-00006E010000}"/>
    <cellStyle name="원_0107포천영중수배전반(제조,설치)" xfId="264" xr:uid="{00000000-0005-0000-0000-00006F010000}"/>
    <cellStyle name="원_0108농기반미곡건조기제작설치" xfId="265" xr:uid="{00000000-0005-0000-0000-000070010000}"/>
    <cellStyle name="원_0108담배인삼공사영업춘추복" xfId="266" xr:uid="{00000000-0005-0000-0000-000071010000}"/>
    <cellStyle name="원_0108한국전기교통-LED교통신호등((원본))" xfId="267" xr:uid="{00000000-0005-0000-0000-000072010000}"/>
    <cellStyle name="원_0111해양수산부등명기제작" xfId="268" xr:uid="{00000000-0005-0000-0000-000073010000}"/>
    <cellStyle name="원_0111핸디소프트-전자표준문서시스템" xfId="269" xr:uid="{00000000-0005-0000-0000-000074010000}"/>
    <cellStyle name="원_0112금감원사무자동화시스템" xfId="270" xr:uid="{00000000-0005-0000-0000-000075010000}"/>
    <cellStyle name="원_0112수도권매립지SW원가" xfId="271" xr:uid="{00000000-0005-0000-0000-000076010000}"/>
    <cellStyle name="원_0112중고원-HRD종합정보망구축(完)" xfId="272" xr:uid="{00000000-0005-0000-0000-000077010000}"/>
    <cellStyle name="원_0201종합예술회관의자제작설치-1" xfId="273" xr:uid="{00000000-0005-0000-0000-000078010000}"/>
    <cellStyle name="원_0202마사회근무복" xfId="274" xr:uid="{00000000-0005-0000-0000-000079010000}"/>
    <cellStyle name="원_0202부경교재-승강칠판" xfId="275" xr:uid="{00000000-0005-0000-0000-00007A010000}"/>
    <cellStyle name="원_0204한국석묘납골함-1규격" xfId="276" xr:uid="{00000000-0005-0000-0000-00007B010000}"/>
    <cellStyle name="원_0206금감원금융정보교환망재구축" xfId="277" xr:uid="{00000000-0005-0000-0000-00007C010000}"/>
    <cellStyle name="원_0206정통부수납장표기기제작설치" xfId="278" xr:uid="{00000000-0005-0000-0000-00007D010000}"/>
    <cellStyle name="원_0207담배인삼공사-담요" xfId="279" xr:uid="{00000000-0005-0000-0000-00007E010000}"/>
    <cellStyle name="원_0208레비텍-다층여과기설계변경" xfId="280" xr:uid="{00000000-0005-0000-0000-00007F010000}"/>
    <cellStyle name="원_0209이산화염소발생기-설치(50K)" xfId="281" xr:uid="{00000000-0005-0000-0000-000080010000}"/>
    <cellStyle name="원_0210현대정보기술-TD이중계" xfId="282" xr:uid="{00000000-0005-0000-0000-000081010000}"/>
    <cellStyle name="원_0211조달청-#1대북지원사업정산(1월7일)" xfId="283" xr:uid="{00000000-0005-0000-0000-000082010000}"/>
    <cellStyle name="원_0212금감원-법규정보시스템(完)" xfId="284" xr:uid="{00000000-0005-0000-0000-000083010000}"/>
    <cellStyle name="원_0301교통방송-CCTV유지보수" xfId="285" xr:uid="{00000000-0005-0000-0000-000084010000}"/>
    <cellStyle name="원_0302인천경찰청-무인단속기위탁관리" xfId="286" xr:uid="{00000000-0005-0000-0000-000085010000}"/>
    <cellStyle name="원_0302조달청-대북지원2차(안성연)" xfId="287" xr:uid="{00000000-0005-0000-0000-000086010000}"/>
    <cellStyle name="원_0302조달청-대북지원2차(최수현)" xfId="288" xr:uid="{00000000-0005-0000-0000-000087010000}"/>
    <cellStyle name="원_0302표준문서-쌍용정보통신(신)" xfId="289" xr:uid="{00000000-0005-0000-0000-000088010000}"/>
    <cellStyle name="원_0304소프트파워-정부표준전자문서시스템" xfId="290" xr:uid="{00000000-0005-0000-0000-000089010000}"/>
    <cellStyle name="원_0304소프트파워-정부표준전자문서시스템(完)" xfId="291" xr:uid="{00000000-0005-0000-0000-00008A010000}"/>
    <cellStyle name="원_0304철도청-주변환장치-1" xfId="292" xr:uid="{00000000-0005-0000-0000-00008B010000}"/>
    <cellStyle name="원_0305금감원-금융통계정보시스템구축(完)" xfId="293" xr:uid="{00000000-0005-0000-0000-00008C010000}"/>
    <cellStyle name="원_0305제낭조합-면범포지" xfId="294" xr:uid="{00000000-0005-0000-0000-00008D010000}"/>
    <cellStyle name="원_0306제낭공업협동조합-면범포지원단(경비까지)" xfId="295" xr:uid="{00000000-0005-0000-0000-00008E010000}"/>
    <cellStyle name="원_0307경찰청-무인교통단속표준SW개발용역(完)" xfId="296" xr:uid="{00000000-0005-0000-0000-00008F010000}"/>
    <cellStyle name="원_0308조달청-#8대북지원사업정산" xfId="297" xr:uid="{00000000-0005-0000-0000-000090010000}"/>
    <cellStyle name="원_0309두합크린텍-설치원가" xfId="298" xr:uid="{00000000-0005-0000-0000-000091010000}"/>
    <cellStyle name="원_0309조달청-#9대북지원사업정산" xfId="299" xr:uid="{00000000-0005-0000-0000-000092010000}"/>
    <cellStyle name="원_0310여주상수도-탈수기(유천ENG)" xfId="300" xr:uid="{00000000-0005-0000-0000-000093010000}"/>
    <cellStyle name="원_0311대기해양작업시간" xfId="301" xr:uid="{00000000-0005-0000-0000-000094010000}"/>
    <cellStyle name="원_0311대기해양중형등명기" xfId="302" xr:uid="{00000000-0005-0000-0000-000095010000}"/>
    <cellStyle name="원_0312국민체육진흥공단-전기부문" xfId="303" xr:uid="{00000000-0005-0000-0000-000096010000}"/>
    <cellStyle name="원_0312대기해양-중형등명기제작설치" xfId="304" xr:uid="{00000000-0005-0000-0000-000097010000}"/>
    <cellStyle name="원_0312라이준-칼라아스콘4규격" xfId="305" xr:uid="{00000000-0005-0000-0000-000098010000}"/>
    <cellStyle name="원_0401집진기프로그램SW개발비산정" xfId="306" xr:uid="{00000000-0005-0000-0000-000099010000}"/>
    <cellStyle name="원_2001-06조달청신성-한냉지형" xfId="307" xr:uid="{00000000-0005-0000-0000-00009A010000}"/>
    <cellStyle name="원_2002-03경찰대학-졸업식" xfId="308" xr:uid="{00000000-0005-0000-0000-00009B010000}"/>
    <cellStyle name="원_2002-03경찰청-경찰표지장" xfId="309" xr:uid="{00000000-0005-0000-0000-00009C010000}"/>
    <cellStyle name="원_2002-03반디-가로등(열주형)" xfId="310" xr:uid="{00000000-0005-0000-0000-00009D010000}"/>
    <cellStyle name="원_2002-03신화전자-감지기" xfId="311" xr:uid="{00000000-0005-0000-0000-00009E010000}"/>
    <cellStyle name="원_2002-04강원랜드-슬러트머신" xfId="312" xr:uid="{00000000-0005-0000-0000-00009F010000}"/>
    <cellStyle name="원_2002-04메가컴-외주무대" xfId="313" xr:uid="{00000000-0005-0000-0000-0000A0010000}"/>
    <cellStyle name="원_2002-04엘지애드-무대" xfId="314" xr:uid="{00000000-0005-0000-0000-0000A1010000}"/>
    <cellStyle name="원_2002-05강원랜드-슬러트머신(넥스터)" xfId="315" xr:uid="{00000000-0005-0000-0000-0000A2010000}"/>
    <cellStyle name="원_2002-05경기경찰청-냉온수기공사" xfId="316" xr:uid="{00000000-0005-0000-0000-0000A3010000}"/>
    <cellStyle name="원_2002-05대통령비서실-카페트" xfId="317" xr:uid="{00000000-0005-0000-0000-0000A4010000}"/>
    <cellStyle name="원_2002결과표" xfId="318" xr:uid="{00000000-0005-0000-0000-0000A5010000}"/>
    <cellStyle name="원_2002결과표1" xfId="319" xr:uid="{00000000-0005-0000-0000-0000A6010000}"/>
    <cellStyle name="원_2003-01정일사-표창5종" xfId="320" xr:uid="{00000000-0005-0000-0000-0000A7010000}"/>
    <cellStyle name="원_2004년완성공사원가경비율(변경최종))" xfId="321" xr:uid="{00000000-0005-0000-0000-0000A8010000}"/>
    <cellStyle name="원_2004년완성공사원가경비율(조달청미적용)1" xfId="322" xr:uid="{00000000-0005-0000-0000-0000A9010000}"/>
    <cellStyle name="원_5월부산마사회발주기제작1" xfId="323" xr:uid="{00000000-0005-0000-0000-0000AA010000}"/>
    <cellStyle name="원_Pilot플랜트-계변경" xfId="362" xr:uid="{00000000-0005-0000-0000-0000AB010000}"/>
    <cellStyle name="원_Pilot플랜트이전설치-변경최종" xfId="363" xr:uid="{00000000-0005-0000-0000-0000AC010000}"/>
    <cellStyle name="원_SW(케이비)" xfId="364" xr:uid="{00000000-0005-0000-0000-0000AD010000}"/>
    <cellStyle name="원_간지,목차,페이지,표지" xfId="324" xr:uid="{00000000-0005-0000-0000-0000AE010000}"/>
    <cellStyle name="원_경찰청-근무,기동복" xfId="325" xr:uid="{00000000-0005-0000-0000-0000AF010000}"/>
    <cellStyle name="원_공사일반관리비양식" xfId="326" xr:uid="{00000000-0005-0000-0000-0000B0010000}"/>
    <cellStyle name="원_기초공사" xfId="327" xr:uid="{00000000-0005-0000-0000-0000B1010000}"/>
    <cellStyle name="원_네인텍정보기술-회로카드(수현)" xfId="328" xr:uid="{00000000-0005-0000-0000-0000B2010000}"/>
    <cellStyle name="원_대기해양노무비" xfId="329" xr:uid="{00000000-0005-0000-0000-0000B3010000}"/>
    <cellStyle name="원_대북자재8월분" xfId="330" xr:uid="{00000000-0005-0000-0000-0000B4010000}"/>
    <cellStyle name="원_대북자재8월분-1" xfId="331" xr:uid="{00000000-0005-0000-0000-0000B5010000}"/>
    <cellStyle name="원_동산용사촌수현(원본)" xfId="332" xr:uid="{00000000-0005-0000-0000-0000B6010000}"/>
    <cellStyle name="원_백제군사전시1" xfId="333" xr:uid="{00000000-0005-0000-0000-0000B7010000}"/>
    <cellStyle name="원_수초제거기(대양기계)" xfId="334" xr:uid="{00000000-0005-0000-0000-0000B8010000}"/>
    <cellStyle name="원_시설용역" xfId="335" xr:uid="{00000000-0005-0000-0000-0000B9010000}"/>
    <cellStyle name="원_암전정밀실체현미경(수현)" xfId="336" xr:uid="{00000000-0005-0000-0000-0000BA010000}"/>
    <cellStyle name="원_오리엔탈" xfId="337" xr:uid="{00000000-0005-0000-0000-0000BB010000}"/>
    <cellStyle name="원_원본 - 한국전기교통-개선형신호등 4종" xfId="338" xr:uid="{00000000-0005-0000-0000-0000BC010000}"/>
    <cellStyle name="원_재료비" xfId="339" xr:uid="{00000000-0005-0000-0000-0000BD010000}"/>
    <cellStyle name="원_제경비율모음" xfId="340" xr:uid="{00000000-0005-0000-0000-0000BE010000}"/>
    <cellStyle name="원_제조원가" xfId="341" xr:uid="{00000000-0005-0000-0000-0000BF010000}"/>
    <cellStyle name="원_조달청-B판사천강교제작(최종본)" xfId="350" xr:uid="{00000000-0005-0000-0000-0000C0010000}"/>
    <cellStyle name="원_조달청-대북지원3차(최수현)" xfId="342" xr:uid="{00000000-0005-0000-0000-0000C1010000}"/>
    <cellStyle name="원_조달청-대북지원4차(최수현)" xfId="343" xr:uid="{00000000-0005-0000-0000-0000C2010000}"/>
    <cellStyle name="원_조달청-대북지원5차(최수현)" xfId="344" xr:uid="{00000000-0005-0000-0000-0000C3010000}"/>
    <cellStyle name="원_조달청-대북지원6차(번호)" xfId="345" xr:uid="{00000000-0005-0000-0000-0000C4010000}"/>
    <cellStyle name="원_조달청-대북지원6차(최수현)" xfId="346" xr:uid="{00000000-0005-0000-0000-0000C5010000}"/>
    <cellStyle name="원_조달청-대북지원7차(최수현)" xfId="347" xr:uid="{00000000-0005-0000-0000-0000C6010000}"/>
    <cellStyle name="원_조달청-대북지원8차(최수현)" xfId="348" xr:uid="{00000000-0005-0000-0000-0000C7010000}"/>
    <cellStyle name="원_조달청-대북지원9차(최수현)" xfId="349" xr:uid="{00000000-0005-0000-0000-0000C8010000}"/>
    <cellStyle name="원_중앙선관위(투표,개표)" xfId="351" xr:uid="{00000000-0005-0000-0000-0000C9010000}"/>
    <cellStyle name="원_중앙선관위(투표,개표)-사본" xfId="352" xr:uid="{00000000-0005-0000-0000-0000CA010000}"/>
    <cellStyle name="원_철공가공조립" xfId="353" xr:uid="{00000000-0005-0000-0000-0000CB010000}"/>
    <cellStyle name="원_최종-한국전기교통-개선형신호등 4종(공수조정)" xfId="354" xr:uid="{00000000-0005-0000-0000-0000CC010000}"/>
    <cellStyle name="원_코솔라-제조원가" xfId="355" xr:uid="{00000000-0005-0000-0000-0000CD010000}"/>
    <cellStyle name="원_테마공사새로03" xfId="356" xr:uid="{00000000-0005-0000-0000-0000CE010000}"/>
    <cellStyle name="원_토지공사-간접비" xfId="357" xr:uid="{00000000-0005-0000-0000-0000CF010000}"/>
    <cellStyle name="원_평창증설매립장-설치" xfId="358" xr:uid="{00000000-0005-0000-0000-0000D0010000}"/>
    <cellStyle name="원_한국가스공사필터제조부문" xfId="359" xr:uid="{00000000-0005-0000-0000-0000D1010000}"/>
    <cellStyle name="원_한국도로공사" xfId="360" xr:uid="{00000000-0005-0000-0000-0000D2010000}"/>
    <cellStyle name="원_한전내역서-최종" xfId="361" xr:uid="{00000000-0005-0000-0000-0000D3010000}"/>
    <cellStyle name="일위대가" xfId="365" xr:uid="{00000000-0005-0000-0000-0000D4010000}"/>
    <cellStyle name="입력" xfId="366" builtinId="20" customBuiltin="1"/>
    <cellStyle name="자리수" xfId="367" xr:uid="{00000000-0005-0000-0000-0000D6010000}"/>
    <cellStyle name="자리수0" xfId="368" xr:uid="{00000000-0005-0000-0000-0000D7010000}"/>
    <cellStyle name="점선" xfId="369" xr:uid="{00000000-0005-0000-0000-0000D8010000}"/>
    <cellStyle name="제목" xfId="370" builtinId="15" customBuiltin="1"/>
    <cellStyle name="제목 1" xfId="371" builtinId="16" customBuiltin="1"/>
    <cellStyle name="제목 2" xfId="372" builtinId="17" customBuiltin="1"/>
    <cellStyle name="제목 3" xfId="373" builtinId="18" customBuiltin="1"/>
    <cellStyle name="제목 4" xfId="374" builtinId="19" customBuiltin="1"/>
    <cellStyle name="제목[1 줄]" xfId="375" xr:uid="{00000000-0005-0000-0000-0000DE010000}"/>
    <cellStyle name="제목[2줄 아래]" xfId="376" xr:uid="{00000000-0005-0000-0000-0000DF010000}"/>
    <cellStyle name="제목[2줄 위]" xfId="377" xr:uid="{00000000-0005-0000-0000-0000E0010000}"/>
    <cellStyle name="제목1" xfId="378" xr:uid="{00000000-0005-0000-0000-0000E1010000}"/>
    <cellStyle name="좋음" xfId="379" builtinId="26" customBuiltin="1"/>
    <cellStyle name="지정되지 않음" xfId="380" xr:uid="{00000000-0005-0000-0000-0000E3010000}"/>
    <cellStyle name="출력" xfId="381" builtinId="21" customBuiltin="1"/>
    <cellStyle name="콤마 [#]" xfId="382" xr:uid="{00000000-0005-0000-0000-0000E5010000}"/>
    <cellStyle name="콤마 []" xfId="383" xr:uid="{00000000-0005-0000-0000-0000E6010000}"/>
    <cellStyle name="콤마 [0]" xfId="384" xr:uid="{00000000-0005-0000-0000-0000E7010000}"/>
    <cellStyle name="콤마 [0]기기자재비" xfId="385" xr:uid="{00000000-0005-0000-0000-0000E8010000}"/>
    <cellStyle name="콤마 [2]" xfId="386" xr:uid="{00000000-0005-0000-0000-0000E9010000}"/>
    <cellStyle name="콤마 [금액]" xfId="387" xr:uid="{00000000-0005-0000-0000-0000EA010000}"/>
    <cellStyle name="콤마 [소수]" xfId="388" xr:uid="{00000000-0005-0000-0000-0000EB010000}"/>
    <cellStyle name="콤마 [수량]" xfId="389" xr:uid="{00000000-0005-0000-0000-0000EC010000}"/>
    <cellStyle name="콤마_ 2462호표까지" xfId="390" xr:uid="{00000000-0005-0000-0000-0000ED010000}"/>
    <cellStyle name="퍼센트" xfId="391" xr:uid="{00000000-0005-0000-0000-0000EE010000}"/>
    <cellStyle name="표준" xfId="0" builtinId="0"/>
    <cellStyle name="표준 2" xfId="522" xr:uid="{00000000-0005-0000-0000-0000F0010000}"/>
    <cellStyle name="표준 2 2" xfId="530" xr:uid="{00000000-0005-0000-0000-000003000000}"/>
    <cellStyle name="표준 2 3" xfId="528" xr:uid="{00000000-0005-0000-0000-000002000000}"/>
    <cellStyle name="표준 3" xfId="392" xr:uid="{00000000-0005-0000-0000-0000F1010000}"/>
    <cellStyle name="표준 3 2" xfId="531" xr:uid="{00000000-0005-0000-0000-000004000000}"/>
    <cellStyle name="표준 4" xfId="521" xr:uid="{00000000-0005-0000-0000-0000F2010000}"/>
    <cellStyle name="표준 4 2" xfId="524" xr:uid="{00000000-0005-0000-0000-0000F3010000}"/>
    <cellStyle name="표준 4 3" xfId="532" xr:uid="{00000000-0005-0000-0000-000005000000}"/>
    <cellStyle name="표준 5" xfId="523" xr:uid="{00000000-0005-0000-0000-0000F4010000}"/>
    <cellStyle name="표준 6" xfId="527" xr:uid="{00000000-0005-0000-0000-000019020000}"/>
    <cellStyle name="표준_0009산림홍보관설치공사" xfId="393" xr:uid="{00000000-0005-0000-0000-0000F5010000}"/>
    <cellStyle name="표준_0107한국도로공사신축IBS통합 제조.구매" xfId="394" xr:uid="{00000000-0005-0000-0000-0000F6010000}"/>
    <cellStyle name="표준_2000적용-공사경비11" xfId="395" xr:uid="{00000000-0005-0000-0000-0000F7010000}"/>
    <cellStyle name="표준_97간노율" xfId="396" xr:uid="{00000000-0005-0000-0000-0000F8010000}"/>
    <cellStyle name="표준_97공경배" xfId="397" xr:uid="{00000000-0005-0000-0000-0000F9010000}"/>
    <cellStyle name="표준_97산재율" xfId="398" xr:uid="{00000000-0005-0000-0000-0000FA010000}"/>
    <cellStyle name="표준_97안전율" xfId="399" xr:uid="{00000000-0005-0000-0000-0000FB010000}"/>
    <cellStyle name="표준_97完工95" xfId="400" xr:uid="{00000000-0005-0000-0000-0000FC010000}"/>
    <cellStyle name="표준_97完工95_경기도-야영장" xfId="401" xr:uid="{00000000-0005-0000-0000-0000FD010000}"/>
    <cellStyle name="표준_97일반관" xfId="402" xr:uid="{00000000-0005-0000-0000-0000FE010000}"/>
    <cellStyle name="標準_Akia(F）-8" xfId="413" xr:uid="{00000000-0005-0000-0000-0000FF010000}"/>
    <cellStyle name="표준_A製總" xfId="412" xr:uid="{00000000-0005-0000-0000-000000020000}"/>
    <cellStyle name="표준_K經計" xfId="414" xr:uid="{00000000-0005-0000-0000-000001020000}"/>
    <cellStyle name="표준_工간노율" xfId="403" xr:uid="{00000000-0005-0000-0000-000004020000}"/>
    <cellStyle name="표준_공사경비" xfId="404" xr:uid="{00000000-0005-0000-0000-000005020000}"/>
    <cellStyle name="표준_工총괄표1" xfId="405" xr:uid="{00000000-0005-0000-0000-000006020000}"/>
    <cellStyle name="표준_양식1 (2)" xfId="406" xr:uid="{00000000-0005-0000-0000-000008020000}"/>
    <cellStyle name="표준_양식1_98-6유천여과(최종)" xfId="407" xr:uid="{00000000-0005-0000-0000-000009020000}"/>
    <cellStyle name="표준_양식11" xfId="408" xr:uid="{00000000-0005-0000-0000-00000A020000}"/>
    <cellStyle name="표준_양식31" xfId="409" xr:uid="{00000000-0005-0000-0000-00000B020000}"/>
    <cellStyle name="표준_여과장치(최종)" xfId="410" xr:uid="{00000000-0005-0000-0000-00000C020000}"/>
    <cellStyle name="표준_조사금액작성보고서(일반)" xfId="411" xr:uid="{00000000-0005-0000-0000-00000E020000}"/>
    <cellStyle name="표준1" xfId="415" xr:uid="{00000000-0005-0000-0000-00000F020000}"/>
    <cellStyle name="표준날짜" xfId="416" xr:uid="{00000000-0005-0000-0000-000010020000}"/>
    <cellStyle name="표준숫자" xfId="417" xr:uid="{00000000-0005-0000-0000-000011020000}"/>
    <cellStyle name="합산" xfId="418" xr:uid="{00000000-0005-0000-0000-000012020000}"/>
    <cellStyle name="화폐기호" xfId="419" xr:uid="{00000000-0005-0000-0000-000013020000}"/>
    <cellStyle name="화폐기호0" xfId="420" xr:uid="{00000000-0005-0000-0000-000014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87.xml"/><Relationship Id="rId21" Type="http://schemas.openxmlformats.org/officeDocument/2006/relationships/worksheet" Target="worksheets/sheet21.xml"/><Relationship Id="rId42" Type="http://schemas.openxmlformats.org/officeDocument/2006/relationships/externalLink" Target="externalLinks/externalLink12.xml"/><Relationship Id="rId63" Type="http://schemas.openxmlformats.org/officeDocument/2006/relationships/externalLink" Target="externalLinks/externalLink33.xml"/><Relationship Id="rId84" Type="http://schemas.openxmlformats.org/officeDocument/2006/relationships/externalLink" Target="externalLinks/externalLink54.xml"/><Relationship Id="rId138" Type="http://schemas.openxmlformats.org/officeDocument/2006/relationships/externalLink" Target="externalLinks/externalLink108.xml"/><Relationship Id="rId159" Type="http://schemas.openxmlformats.org/officeDocument/2006/relationships/externalLink" Target="externalLinks/externalLink129.xml"/><Relationship Id="rId170" Type="http://schemas.openxmlformats.org/officeDocument/2006/relationships/externalLink" Target="externalLinks/externalLink140.xml"/><Relationship Id="rId107" Type="http://schemas.openxmlformats.org/officeDocument/2006/relationships/externalLink" Target="externalLinks/externalLink77.xml"/><Relationship Id="rId11" Type="http://schemas.openxmlformats.org/officeDocument/2006/relationships/worksheet" Target="worksheets/sheet11.xml"/><Relationship Id="rId32" Type="http://schemas.openxmlformats.org/officeDocument/2006/relationships/externalLink" Target="externalLinks/externalLink2.xml"/><Relationship Id="rId53" Type="http://schemas.openxmlformats.org/officeDocument/2006/relationships/externalLink" Target="externalLinks/externalLink23.xml"/><Relationship Id="rId74" Type="http://schemas.openxmlformats.org/officeDocument/2006/relationships/externalLink" Target="externalLinks/externalLink44.xml"/><Relationship Id="rId128" Type="http://schemas.openxmlformats.org/officeDocument/2006/relationships/externalLink" Target="externalLinks/externalLink98.xml"/><Relationship Id="rId149" Type="http://schemas.openxmlformats.org/officeDocument/2006/relationships/externalLink" Target="externalLinks/externalLink119.xml"/><Relationship Id="rId5" Type="http://schemas.openxmlformats.org/officeDocument/2006/relationships/worksheet" Target="worksheets/sheet5.xml"/><Relationship Id="rId95" Type="http://schemas.openxmlformats.org/officeDocument/2006/relationships/externalLink" Target="externalLinks/externalLink65.xml"/><Relationship Id="rId160" Type="http://schemas.openxmlformats.org/officeDocument/2006/relationships/externalLink" Target="externalLinks/externalLink130.xml"/><Relationship Id="rId22" Type="http://schemas.openxmlformats.org/officeDocument/2006/relationships/worksheet" Target="worksheets/sheet22.xml"/><Relationship Id="rId43" Type="http://schemas.openxmlformats.org/officeDocument/2006/relationships/externalLink" Target="externalLinks/externalLink13.xml"/><Relationship Id="rId64" Type="http://schemas.openxmlformats.org/officeDocument/2006/relationships/externalLink" Target="externalLinks/externalLink34.xml"/><Relationship Id="rId118" Type="http://schemas.openxmlformats.org/officeDocument/2006/relationships/externalLink" Target="externalLinks/externalLink88.xml"/><Relationship Id="rId139" Type="http://schemas.openxmlformats.org/officeDocument/2006/relationships/externalLink" Target="externalLinks/externalLink109.xml"/><Relationship Id="rId85" Type="http://schemas.openxmlformats.org/officeDocument/2006/relationships/externalLink" Target="externalLinks/externalLink55.xml"/><Relationship Id="rId150" Type="http://schemas.openxmlformats.org/officeDocument/2006/relationships/externalLink" Target="externalLinks/externalLink120.xml"/><Relationship Id="rId171" Type="http://schemas.openxmlformats.org/officeDocument/2006/relationships/externalLink" Target="externalLinks/externalLink141.xml"/><Relationship Id="rId12" Type="http://schemas.openxmlformats.org/officeDocument/2006/relationships/worksheet" Target="worksheets/sheet12.xml"/><Relationship Id="rId33" Type="http://schemas.openxmlformats.org/officeDocument/2006/relationships/externalLink" Target="externalLinks/externalLink3.xml"/><Relationship Id="rId108" Type="http://schemas.openxmlformats.org/officeDocument/2006/relationships/externalLink" Target="externalLinks/externalLink78.xml"/><Relationship Id="rId129" Type="http://schemas.openxmlformats.org/officeDocument/2006/relationships/externalLink" Target="externalLinks/externalLink99.xml"/><Relationship Id="rId54" Type="http://schemas.openxmlformats.org/officeDocument/2006/relationships/externalLink" Target="externalLinks/externalLink24.xml"/><Relationship Id="rId75" Type="http://schemas.openxmlformats.org/officeDocument/2006/relationships/externalLink" Target="externalLinks/externalLink45.xml"/><Relationship Id="rId96" Type="http://schemas.openxmlformats.org/officeDocument/2006/relationships/externalLink" Target="externalLinks/externalLink66.xml"/><Relationship Id="rId140" Type="http://schemas.openxmlformats.org/officeDocument/2006/relationships/externalLink" Target="externalLinks/externalLink110.xml"/><Relationship Id="rId161" Type="http://schemas.openxmlformats.org/officeDocument/2006/relationships/externalLink" Target="externalLinks/externalLink13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externalLink" Target="externalLinks/externalLink19.xml"/><Relationship Id="rId114" Type="http://schemas.openxmlformats.org/officeDocument/2006/relationships/externalLink" Target="externalLinks/externalLink84.xml"/><Relationship Id="rId119" Type="http://schemas.openxmlformats.org/officeDocument/2006/relationships/externalLink" Target="externalLinks/externalLink89.xml"/><Relationship Id="rId44" Type="http://schemas.openxmlformats.org/officeDocument/2006/relationships/externalLink" Target="externalLinks/externalLink14.xml"/><Relationship Id="rId60" Type="http://schemas.openxmlformats.org/officeDocument/2006/relationships/externalLink" Target="externalLinks/externalLink30.xml"/><Relationship Id="rId65" Type="http://schemas.openxmlformats.org/officeDocument/2006/relationships/externalLink" Target="externalLinks/externalLink35.xml"/><Relationship Id="rId81" Type="http://schemas.openxmlformats.org/officeDocument/2006/relationships/externalLink" Target="externalLinks/externalLink51.xml"/><Relationship Id="rId86" Type="http://schemas.openxmlformats.org/officeDocument/2006/relationships/externalLink" Target="externalLinks/externalLink56.xml"/><Relationship Id="rId130" Type="http://schemas.openxmlformats.org/officeDocument/2006/relationships/externalLink" Target="externalLinks/externalLink100.xml"/><Relationship Id="rId135" Type="http://schemas.openxmlformats.org/officeDocument/2006/relationships/externalLink" Target="externalLinks/externalLink105.xml"/><Relationship Id="rId151" Type="http://schemas.openxmlformats.org/officeDocument/2006/relationships/externalLink" Target="externalLinks/externalLink121.xml"/><Relationship Id="rId156" Type="http://schemas.openxmlformats.org/officeDocument/2006/relationships/externalLink" Target="externalLinks/externalLink126.xml"/><Relationship Id="rId177" Type="http://schemas.openxmlformats.org/officeDocument/2006/relationships/sharedStrings" Target="sharedStrings.xml"/><Relationship Id="rId172" Type="http://schemas.openxmlformats.org/officeDocument/2006/relationships/externalLink" Target="externalLinks/externalLink14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9.xml"/><Relationship Id="rId109" Type="http://schemas.openxmlformats.org/officeDocument/2006/relationships/externalLink" Target="externalLinks/externalLink79.xml"/><Relationship Id="rId34" Type="http://schemas.openxmlformats.org/officeDocument/2006/relationships/externalLink" Target="externalLinks/externalLink4.xml"/><Relationship Id="rId50" Type="http://schemas.openxmlformats.org/officeDocument/2006/relationships/externalLink" Target="externalLinks/externalLink20.xml"/><Relationship Id="rId55" Type="http://schemas.openxmlformats.org/officeDocument/2006/relationships/externalLink" Target="externalLinks/externalLink25.xml"/><Relationship Id="rId76" Type="http://schemas.openxmlformats.org/officeDocument/2006/relationships/externalLink" Target="externalLinks/externalLink46.xml"/><Relationship Id="rId97" Type="http://schemas.openxmlformats.org/officeDocument/2006/relationships/externalLink" Target="externalLinks/externalLink67.xml"/><Relationship Id="rId104" Type="http://schemas.openxmlformats.org/officeDocument/2006/relationships/externalLink" Target="externalLinks/externalLink74.xml"/><Relationship Id="rId120" Type="http://schemas.openxmlformats.org/officeDocument/2006/relationships/externalLink" Target="externalLinks/externalLink90.xml"/><Relationship Id="rId125" Type="http://schemas.openxmlformats.org/officeDocument/2006/relationships/externalLink" Target="externalLinks/externalLink95.xml"/><Relationship Id="rId141" Type="http://schemas.openxmlformats.org/officeDocument/2006/relationships/externalLink" Target="externalLinks/externalLink111.xml"/><Relationship Id="rId146" Type="http://schemas.openxmlformats.org/officeDocument/2006/relationships/externalLink" Target="externalLinks/externalLink116.xml"/><Relationship Id="rId167" Type="http://schemas.openxmlformats.org/officeDocument/2006/relationships/externalLink" Target="externalLinks/externalLink137.xml"/><Relationship Id="rId7" Type="http://schemas.openxmlformats.org/officeDocument/2006/relationships/worksheet" Target="worksheets/sheet7.xml"/><Relationship Id="rId71" Type="http://schemas.openxmlformats.org/officeDocument/2006/relationships/externalLink" Target="externalLinks/externalLink41.xml"/><Relationship Id="rId92" Type="http://schemas.openxmlformats.org/officeDocument/2006/relationships/externalLink" Target="externalLinks/externalLink62.xml"/><Relationship Id="rId162" Type="http://schemas.openxmlformats.org/officeDocument/2006/relationships/externalLink" Target="externalLinks/externalLink13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10.xml"/><Relationship Id="rId45" Type="http://schemas.openxmlformats.org/officeDocument/2006/relationships/externalLink" Target="externalLinks/externalLink15.xml"/><Relationship Id="rId66" Type="http://schemas.openxmlformats.org/officeDocument/2006/relationships/externalLink" Target="externalLinks/externalLink36.xml"/><Relationship Id="rId87" Type="http://schemas.openxmlformats.org/officeDocument/2006/relationships/externalLink" Target="externalLinks/externalLink57.xml"/><Relationship Id="rId110" Type="http://schemas.openxmlformats.org/officeDocument/2006/relationships/externalLink" Target="externalLinks/externalLink80.xml"/><Relationship Id="rId115" Type="http://schemas.openxmlformats.org/officeDocument/2006/relationships/externalLink" Target="externalLinks/externalLink85.xml"/><Relationship Id="rId131" Type="http://schemas.openxmlformats.org/officeDocument/2006/relationships/externalLink" Target="externalLinks/externalLink101.xml"/><Relationship Id="rId136" Type="http://schemas.openxmlformats.org/officeDocument/2006/relationships/externalLink" Target="externalLinks/externalLink106.xml"/><Relationship Id="rId157" Type="http://schemas.openxmlformats.org/officeDocument/2006/relationships/externalLink" Target="externalLinks/externalLink127.xml"/><Relationship Id="rId178" Type="http://schemas.openxmlformats.org/officeDocument/2006/relationships/calcChain" Target="calcChain.xml"/><Relationship Id="rId61" Type="http://schemas.openxmlformats.org/officeDocument/2006/relationships/externalLink" Target="externalLinks/externalLink31.xml"/><Relationship Id="rId82" Type="http://schemas.openxmlformats.org/officeDocument/2006/relationships/externalLink" Target="externalLinks/externalLink52.xml"/><Relationship Id="rId152" Type="http://schemas.openxmlformats.org/officeDocument/2006/relationships/externalLink" Target="externalLinks/externalLink122.xml"/><Relationship Id="rId173" Type="http://schemas.openxmlformats.org/officeDocument/2006/relationships/externalLink" Target="externalLinks/externalLink14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externalLink" Target="externalLinks/externalLink5.xml"/><Relationship Id="rId56" Type="http://schemas.openxmlformats.org/officeDocument/2006/relationships/externalLink" Target="externalLinks/externalLink26.xml"/><Relationship Id="rId77" Type="http://schemas.openxmlformats.org/officeDocument/2006/relationships/externalLink" Target="externalLinks/externalLink47.xml"/><Relationship Id="rId100" Type="http://schemas.openxmlformats.org/officeDocument/2006/relationships/externalLink" Target="externalLinks/externalLink70.xml"/><Relationship Id="rId105" Type="http://schemas.openxmlformats.org/officeDocument/2006/relationships/externalLink" Target="externalLinks/externalLink75.xml"/><Relationship Id="rId126" Type="http://schemas.openxmlformats.org/officeDocument/2006/relationships/externalLink" Target="externalLinks/externalLink96.xml"/><Relationship Id="rId147" Type="http://schemas.openxmlformats.org/officeDocument/2006/relationships/externalLink" Target="externalLinks/externalLink117.xml"/><Relationship Id="rId168" Type="http://schemas.openxmlformats.org/officeDocument/2006/relationships/externalLink" Target="externalLinks/externalLink138.xml"/><Relationship Id="rId8" Type="http://schemas.openxmlformats.org/officeDocument/2006/relationships/worksheet" Target="worksheets/sheet8.xml"/><Relationship Id="rId51" Type="http://schemas.openxmlformats.org/officeDocument/2006/relationships/externalLink" Target="externalLinks/externalLink21.xml"/><Relationship Id="rId72" Type="http://schemas.openxmlformats.org/officeDocument/2006/relationships/externalLink" Target="externalLinks/externalLink42.xml"/><Relationship Id="rId93" Type="http://schemas.openxmlformats.org/officeDocument/2006/relationships/externalLink" Target="externalLinks/externalLink63.xml"/><Relationship Id="rId98" Type="http://schemas.openxmlformats.org/officeDocument/2006/relationships/externalLink" Target="externalLinks/externalLink68.xml"/><Relationship Id="rId121" Type="http://schemas.openxmlformats.org/officeDocument/2006/relationships/externalLink" Target="externalLinks/externalLink91.xml"/><Relationship Id="rId142" Type="http://schemas.openxmlformats.org/officeDocument/2006/relationships/externalLink" Target="externalLinks/externalLink112.xml"/><Relationship Id="rId163" Type="http://schemas.openxmlformats.org/officeDocument/2006/relationships/externalLink" Target="externalLinks/externalLink13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16.xml"/><Relationship Id="rId67" Type="http://schemas.openxmlformats.org/officeDocument/2006/relationships/externalLink" Target="externalLinks/externalLink37.xml"/><Relationship Id="rId116" Type="http://schemas.openxmlformats.org/officeDocument/2006/relationships/externalLink" Target="externalLinks/externalLink86.xml"/><Relationship Id="rId137" Type="http://schemas.openxmlformats.org/officeDocument/2006/relationships/externalLink" Target="externalLinks/externalLink107.xml"/><Relationship Id="rId158" Type="http://schemas.openxmlformats.org/officeDocument/2006/relationships/externalLink" Target="externalLinks/externalLink128.xml"/><Relationship Id="rId20" Type="http://schemas.openxmlformats.org/officeDocument/2006/relationships/worksheet" Target="worksheets/sheet20.xml"/><Relationship Id="rId41" Type="http://schemas.openxmlformats.org/officeDocument/2006/relationships/externalLink" Target="externalLinks/externalLink11.xml"/><Relationship Id="rId62" Type="http://schemas.openxmlformats.org/officeDocument/2006/relationships/externalLink" Target="externalLinks/externalLink32.xml"/><Relationship Id="rId83" Type="http://schemas.openxmlformats.org/officeDocument/2006/relationships/externalLink" Target="externalLinks/externalLink53.xml"/><Relationship Id="rId88" Type="http://schemas.openxmlformats.org/officeDocument/2006/relationships/externalLink" Target="externalLinks/externalLink58.xml"/><Relationship Id="rId111" Type="http://schemas.openxmlformats.org/officeDocument/2006/relationships/externalLink" Target="externalLinks/externalLink81.xml"/><Relationship Id="rId132" Type="http://schemas.openxmlformats.org/officeDocument/2006/relationships/externalLink" Target="externalLinks/externalLink102.xml"/><Relationship Id="rId153" Type="http://schemas.openxmlformats.org/officeDocument/2006/relationships/externalLink" Target="externalLinks/externalLink123.xml"/><Relationship Id="rId174" Type="http://schemas.openxmlformats.org/officeDocument/2006/relationships/externalLink" Target="externalLinks/externalLink144.xml"/><Relationship Id="rId15" Type="http://schemas.openxmlformats.org/officeDocument/2006/relationships/worksheet" Target="worksheets/sheet15.xml"/><Relationship Id="rId36" Type="http://schemas.openxmlformats.org/officeDocument/2006/relationships/externalLink" Target="externalLinks/externalLink6.xml"/><Relationship Id="rId57" Type="http://schemas.openxmlformats.org/officeDocument/2006/relationships/externalLink" Target="externalLinks/externalLink27.xml"/><Relationship Id="rId106" Type="http://schemas.openxmlformats.org/officeDocument/2006/relationships/externalLink" Target="externalLinks/externalLink76.xml"/><Relationship Id="rId127" Type="http://schemas.openxmlformats.org/officeDocument/2006/relationships/externalLink" Target="externalLinks/externalLink97.xml"/><Relationship Id="rId10" Type="http://schemas.openxmlformats.org/officeDocument/2006/relationships/worksheet" Target="worksheets/sheet10.xml"/><Relationship Id="rId31" Type="http://schemas.openxmlformats.org/officeDocument/2006/relationships/externalLink" Target="externalLinks/externalLink1.xml"/><Relationship Id="rId52" Type="http://schemas.openxmlformats.org/officeDocument/2006/relationships/externalLink" Target="externalLinks/externalLink22.xml"/><Relationship Id="rId73" Type="http://schemas.openxmlformats.org/officeDocument/2006/relationships/externalLink" Target="externalLinks/externalLink43.xml"/><Relationship Id="rId78" Type="http://schemas.openxmlformats.org/officeDocument/2006/relationships/externalLink" Target="externalLinks/externalLink48.xml"/><Relationship Id="rId94" Type="http://schemas.openxmlformats.org/officeDocument/2006/relationships/externalLink" Target="externalLinks/externalLink64.xml"/><Relationship Id="rId99" Type="http://schemas.openxmlformats.org/officeDocument/2006/relationships/externalLink" Target="externalLinks/externalLink69.xml"/><Relationship Id="rId101" Type="http://schemas.openxmlformats.org/officeDocument/2006/relationships/externalLink" Target="externalLinks/externalLink71.xml"/><Relationship Id="rId122" Type="http://schemas.openxmlformats.org/officeDocument/2006/relationships/externalLink" Target="externalLinks/externalLink92.xml"/><Relationship Id="rId143" Type="http://schemas.openxmlformats.org/officeDocument/2006/relationships/externalLink" Target="externalLinks/externalLink113.xml"/><Relationship Id="rId148" Type="http://schemas.openxmlformats.org/officeDocument/2006/relationships/externalLink" Target="externalLinks/externalLink118.xml"/><Relationship Id="rId164" Type="http://schemas.openxmlformats.org/officeDocument/2006/relationships/externalLink" Target="externalLinks/externalLink134.xml"/><Relationship Id="rId169" Type="http://schemas.openxmlformats.org/officeDocument/2006/relationships/externalLink" Target="externalLinks/externalLink139.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externalLink" Target="externalLinks/externalLink17.xml"/><Relationship Id="rId68" Type="http://schemas.openxmlformats.org/officeDocument/2006/relationships/externalLink" Target="externalLinks/externalLink38.xml"/><Relationship Id="rId89" Type="http://schemas.openxmlformats.org/officeDocument/2006/relationships/externalLink" Target="externalLinks/externalLink59.xml"/><Relationship Id="rId112" Type="http://schemas.openxmlformats.org/officeDocument/2006/relationships/externalLink" Target="externalLinks/externalLink82.xml"/><Relationship Id="rId133" Type="http://schemas.openxmlformats.org/officeDocument/2006/relationships/externalLink" Target="externalLinks/externalLink103.xml"/><Relationship Id="rId154" Type="http://schemas.openxmlformats.org/officeDocument/2006/relationships/externalLink" Target="externalLinks/externalLink124.xml"/><Relationship Id="rId175" Type="http://schemas.openxmlformats.org/officeDocument/2006/relationships/theme" Target="theme/theme1.xml"/><Relationship Id="rId16" Type="http://schemas.openxmlformats.org/officeDocument/2006/relationships/worksheet" Target="worksheets/sheet16.xml"/><Relationship Id="rId37" Type="http://schemas.openxmlformats.org/officeDocument/2006/relationships/externalLink" Target="externalLinks/externalLink7.xml"/><Relationship Id="rId58" Type="http://schemas.openxmlformats.org/officeDocument/2006/relationships/externalLink" Target="externalLinks/externalLink28.xml"/><Relationship Id="rId79" Type="http://schemas.openxmlformats.org/officeDocument/2006/relationships/externalLink" Target="externalLinks/externalLink49.xml"/><Relationship Id="rId102" Type="http://schemas.openxmlformats.org/officeDocument/2006/relationships/externalLink" Target="externalLinks/externalLink72.xml"/><Relationship Id="rId123" Type="http://schemas.openxmlformats.org/officeDocument/2006/relationships/externalLink" Target="externalLinks/externalLink93.xml"/><Relationship Id="rId144" Type="http://schemas.openxmlformats.org/officeDocument/2006/relationships/externalLink" Target="externalLinks/externalLink114.xml"/><Relationship Id="rId90" Type="http://schemas.openxmlformats.org/officeDocument/2006/relationships/externalLink" Target="externalLinks/externalLink60.xml"/><Relationship Id="rId165" Type="http://schemas.openxmlformats.org/officeDocument/2006/relationships/externalLink" Target="externalLinks/externalLink135.xml"/><Relationship Id="rId27" Type="http://schemas.openxmlformats.org/officeDocument/2006/relationships/worksheet" Target="worksheets/sheet27.xml"/><Relationship Id="rId48" Type="http://schemas.openxmlformats.org/officeDocument/2006/relationships/externalLink" Target="externalLinks/externalLink18.xml"/><Relationship Id="rId69" Type="http://schemas.openxmlformats.org/officeDocument/2006/relationships/externalLink" Target="externalLinks/externalLink39.xml"/><Relationship Id="rId113" Type="http://schemas.openxmlformats.org/officeDocument/2006/relationships/externalLink" Target="externalLinks/externalLink83.xml"/><Relationship Id="rId134" Type="http://schemas.openxmlformats.org/officeDocument/2006/relationships/externalLink" Target="externalLinks/externalLink104.xml"/><Relationship Id="rId80" Type="http://schemas.openxmlformats.org/officeDocument/2006/relationships/externalLink" Target="externalLinks/externalLink50.xml"/><Relationship Id="rId155" Type="http://schemas.openxmlformats.org/officeDocument/2006/relationships/externalLink" Target="externalLinks/externalLink125.xml"/><Relationship Id="rId176" Type="http://schemas.openxmlformats.org/officeDocument/2006/relationships/styles" Target="styles.xml"/><Relationship Id="rId17" Type="http://schemas.openxmlformats.org/officeDocument/2006/relationships/worksheet" Target="worksheets/sheet17.xml"/><Relationship Id="rId38" Type="http://schemas.openxmlformats.org/officeDocument/2006/relationships/externalLink" Target="externalLinks/externalLink8.xml"/><Relationship Id="rId59" Type="http://schemas.openxmlformats.org/officeDocument/2006/relationships/externalLink" Target="externalLinks/externalLink29.xml"/><Relationship Id="rId103" Type="http://schemas.openxmlformats.org/officeDocument/2006/relationships/externalLink" Target="externalLinks/externalLink73.xml"/><Relationship Id="rId124" Type="http://schemas.openxmlformats.org/officeDocument/2006/relationships/externalLink" Target="externalLinks/externalLink94.xml"/><Relationship Id="rId70" Type="http://schemas.openxmlformats.org/officeDocument/2006/relationships/externalLink" Target="externalLinks/externalLink40.xml"/><Relationship Id="rId91" Type="http://schemas.openxmlformats.org/officeDocument/2006/relationships/externalLink" Target="externalLinks/externalLink61.xml"/><Relationship Id="rId145" Type="http://schemas.openxmlformats.org/officeDocument/2006/relationships/externalLink" Target="externalLinks/externalLink115.xml"/><Relationship Id="rId166" Type="http://schemas.openxmlformats.org/officeDocument/2006/relationships/externalLink" Target="externalLinks/externalLink13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mail.dreamwiz.com/CADATA/YANGPYUN/FINEL0/CALC/KA.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A:\&#51068;&#50948;&#45843;&#44032;-&#49688;&#47049;&#45800;&#44032;&#49328;&#52636;&#49436;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XLS\ALL-XLS\ULSAN\PRICE.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JD\PROJECT(&#44397;&#45236;\EXCEL\YESTER\&#44540;&#44144;&#49436;.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mail.dreamwiz.com/&#46020;&#47732;/W-&#44396;&#47168;&#54616;&#49688;/&#44228;&#49328;&#49436;/5&#50900;8&#51068;%20&#51456;&#44277;/LOAD.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50857;&#49437;&#51652;\WORK\Environ\Seo-jd\&#50696;&#52380;&#44400;\&#44592;&#44228;&#48176;&#44288;\Aproject\Changwon-Silsi\docu\GUJI-DG.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52572;&#44221;&#48373;\E\Environ\Seo-jd\&#50696;&#52380;&#44400;\&#44592;&#44228;&#48176;&#44288;\Aproject\Changwon-Silsi\docu\GUJI-DG.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PRICE.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Jun\sony%20d%20(d)\Documents%20and%20Settings\1\&#48148;&#53461;%20&#54868;&#47732;\WINDOWS\&#48148;&#53461;%20&#54868;&#47732;\&#44608;&#51652;&#49688;\&#49444;&#44228;\&#49444;&#44228;&#50641;&#49472;\&#53664;&#44277;,&#48373;&#44396;&#44277;,&#48512;&#45824;&#44277;%20&#45800;&#4403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1766\1790\1790.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A:\windows\TEMP\&#45812;&#48176;&#53448;&#52712;&#44592;&#44228;&#44277;&#49324;&#45236;&#50669;&#49436;.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Users\user\Desktop\&#48373;&#49324;&#48376;%20&#44148;&#52629;&#44277;&#49324;%20&#44036;&#51217;&#44277;&#49324;&#48708;%20&#51201;&#50857;&#44592;&#51456;(22010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51060;&#54788;&#49437;\&#54861;&#52380;&#44400;\&#51648;&#49440;2001\&#50689;&#50629;&#51088;&#47308;\&#50629;&#52404;&#48324;\&#54861;&#52380;&#44400;\&#54861;&#52380;&#45236;&#50669;&#49436;\&#45236;&#50669;&#49436;\BIOENERGY\ULSAN\Basic\word&amp;xls\account\&#44592;&#44228;&#49444;&#44228;%20other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CKSON\&#44032;&#51256;&#44032;&#50836;\XLS\SACHUN\SUNSAN\PRIC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un\sony%20d%20(d)\DOCUME~1\CZ30\LOCALS~1\Temp\WINDOWS\&#48148;&#53461;%20&#54868;&#47732;\&#44608;&#51652;&#49688;!\&#49444;&#44228;\&#49444;&#44228;&#50641;&#49472;\&#45800;&#44032;&#44228;&#49328;&#49436;\&#53664;&#44277;,&#48373;&#44396;&#44277;,&#48512;&#45824;&#44277;%20&#45800;&#4403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mail.dreamwiz.com/DATA/SGH/NAMGWANG/REP-NG.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mail.dreamwiz.com/DATA/0YEONGI/REPT-NG.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44608;&#51652;&#50864;\E\BAKUP\OLD-E\1760\1766\1766-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ad-pc\&#51088;&#47308;\&#49340;&#50857;&#54540;&#47004;&#53944;%20data(2001~2007)\PROJECT\(&#51452;)&#50668;&#51652;&#50644;&#51648;&#45768;&#50612;&#47553;\&#51613;&#46020;\&#44592;&#44228;\PLANT\PLANT\&#51068;&#50948;&#45824;&#44032;\&#54217;&#52285;&#50896;&#4403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49569;&#50885;&#44592;\C\My%20Documents\HWP\&#54665;&#51221;&#50629;&#47924;\&#44592;&#53440;&#54665;&#51221;\&#51649;&#50896;&#54788;&#54889;\Book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WG\ILOT-MI\YUNCH\PLOT\SD.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Youngchang\d\TRIGEM\DMPRO\DOWN\TEST\&#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45224;&#51312;&#51061;\&#50896;&#51088;&#47141;&#49324;&#50629;\&#49888;&#44256;&#47532;1_2\&#54408;&#49480;&#51201;&#50857;\cable&#54408;&#49480;&#54364;(&#54620;&#5120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MY-CAD\&#52572;&#50896;&#51068;&#51089;&#50629;02-08-07\&#51076;&#49884;&#51648;&#51109;&#49440;&#47196;\&#53685;&#54633;\2&#44277;&#44396;&#45800;&#44032;&#49328;&#52636;&#49436;(&#49457;&#44284;&#4793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y\2016&#45380;&#46020;\My%20Documents\&#49437;&#48393;&#51648;&#54616;&#52264;&#46020;\&#50900;&#49569;Ic&#44368;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DWG\ILOT-MI\SUNGNAM\TAL\SUNGNAM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JD\PROJECT(&#44397;&#45236;\&#54616;&#49688;&#52376;&#47532;&#51109;\&#51652;&#44148;\&#49444;&#44228;&#45236;&#50669;\&#51204;&#44592;.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54861;&#52380;&#44400;%20&#49892;&#49884;&#49444;&#44228;&#45236;&#50669;(&#52572;&#51333;&#48376;)-010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JD\PROJECT(&#44397;&#45236;\ABB\SEBANG\INCHON\ELEC\DATA.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JD\PROJECT(&#44397;&#45236;\My%20Documents\&#45236;&#5066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48512;&#52285;2\&#48512;&#52285;2\&#50864;&#47532;&#44148;&#52629;\&#51064;&#51228;&#46041;&#44221;&#47196;&#45817;\&#44221;&#47196;(&#5368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EXCEL\1DATA\SUNGDAE.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51060;&#54788;&#49437;\&#54861;&#52380;&#44400;\&#51648;&#49440;2001\&#50689;&#50629;&#51088;&#47308;\&#50629;&#52404;&#48324;\&#44305;&#51452;&#49884;%20&#49548;&#44033;&#49884;&#49444;%20&#49444;&#44228;&#46020;&#49436;\&#49444;&#44228;&#45236;&#50669;&#49436;\&#45236;&#50669;&#49436;(&#52509;&#44292;).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44608;&#48120;&#47532;\2003&#45380;%20&#49444;&#44228;\&#51060;&#46041;&#49688;\easytech\2002&#45380;\&#50689;&#44305;&#46024;&#49324;\&#45453;&#54801;&#51473;&#50521;&#54924;&#51333;&#46024;&#49324;&#50629;&#49548;&#51088;&#46024;&#45453;&#51109;&#49888;&#52629;&#44277;&#49324;(&#53685;&#49888;).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Jun\sony%20d%20(d)\DOCUME~1\CZ30\LOCALS~1\Temp\WINDOWS\&#48148;&#53461;%20&#54868;&#47732;\&#44608;&#51652;&#49688;\&#49444;&#44228;\&#49444;&#44228;&#50641;&#49472;\&#53664;&#44277;,&#48373;&#44396;&#44277;,&#48512;&#45824;&#44277;%20&#45800;&#4403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EADENCE MAP 취수장"/>
      <sheetName val="관급단가"/>
    </sheetNames>
    <sheetDataSet>
      <sheetData sheetId="0"/>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합천내역"/>
      <sheetName val="공조기휀"/>
      <sheetName val="일위대가(가설)"/>
      <sheetName val="기본단가표"/>
      <sheetName val="기본일위"/>
      <sheetName val="일위목차"/>
      <sheetName val="업무분장 "/>
      <sheetName val="공통"/>
      <sheetName val="PANEL_중량산출"/>
      <sheetName val="타견적서_영시스템"/>
      <sheetName val="실행내역서 "/>
      <sheetName val="Sheet4"/>
      <sheetName val="Baby일위대가"/>
      <sheetName val="단위수량"/>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일위대가목록"/>
      <sheetName val="수량산출서(기계)"/>
      <sheetName val="수량산출서"/>
      <sheetName val="단가산출서"/>
      <sheetName val="견적대비표"/>
      <sheetName val="소분류목록"/>
      <sheetName val="Sheet6"/>
    </sheetNames>
    <sheetDataSet>
      <sheetData sheetId="0" refreshError="1"/>
      <sheetData sheetId="1"/>
      <sheetData sheetId="2" refreshError="1"/>
      <sheetData sheetId="3" refreshError="1"/>
      <sheetData sheetId="4"/>
      <sheetData sheetId="5" refreshError="1"/>
      <sheetData sheetId="6" refreshError="1"/>
      <sheetData sheetId="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1.설계조건"/>
      <sheetName val="설계조건"/>
      <sheetName val="현장별계약현황('98.10.31)"/>
      <sheetName val="라이닝보강"/>
      <sheetName val="신공항A-9(원가수정)"/>
      <sheetName val="A-4"/>
      <sheetName val="Sheet6"/>
      <sheetName val="대창(장성)"/>
      <sheetName val="견적의뢰"/>
      <sheetName val="진주방향"/>
      <sheetName val="전기일위대가"/>
      <sheetName val="토목"/>
      <sheetName val="내역서(총)"/>
      <sheetName val="일반수량총괄집계"/>
      <sheetName val="낙찰표"/>
      <sheetName val="6공구(당초)"/>
      <sheetName val="6PILE  (돌출)"/>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년차사용내역"/>
      <sheetName val="전기1과자료"/>
      <sheetName val="각서(교통사고)"/>
      <sheetName val="개별계획서"/>
      <sheetName val="공사내용"/>
      <sheetName val="증설CM보수"/>
      <sheetName val="용접기현황"/>
      <sheetName val="무전기"/>
      <sheetName val="경위서"/>
      <sheetName val="작업일지"/>
      <sheetName val="일지"/>
      <sheetName val="월간공정"/>
      <sheetName val="계측관리(가로)"/>
      <sheetName val="당직표"/>
      <sheetName val="안전관리과일지"/>
      <sheetName val="공사현황보고"/>
      <sheetName val="원가계산서"/>
      <sheetName val="금액총괄표"/>
      <sheetName val="금액내역서"/>
      <sheetName val="laroux"/>
      <sheetName val="단가조사서"/>
      <sheetName val="장비단가비교표"/>
      <sheetName val="일위대가목차"/>
      <sheetName val="일위대가"/>
      <sheetName val="산출서"/>
      <sheetName val="집계표"/>
      <sheetName val="SUPPORT산출서"/>
      <sheetName val="support집계"/>
      <sheetName val="WALKWAY 집계"/>
      <sheetName val="HOISTRAIL집계"/>
      <sheetName val="2공구관급"/>
      <sheetName val="2공구도급"/>
      <sheetName val="인건비"/>
      <sheetName val="배관자재 단가조사서"/>
      <sheetName val="VXXXXXX"/>
      <sheetName val="내역서"/>
      <sheetName val="기자재단가"/>
      <sheetName val="배관단가"/>
      <sheetName val="일위대가표"/>
      <sheetName val="단가표"/>
      <sheetName val="단가구분"/>
      <sheetName val="PCODE"/>
      <sheetName val="산출내역"/>
      <sheetName val="토목"/>
      <sheetName val="품질관리비"/>
      <sheetName val="건축"/>
      <sheetName val="기계 "/>
      <sheetName val="침출배관"/>
      <sheetName val="설치공사"/>
      <sheetName val="000000"/>
      <sheetName val="VXXXX"/>
      <sheetName val="사급자재대"/>
      <sheetName val="단가비교"/>
      <sheetName val="4. 배관공사"/>
      <sheetName val="3.시운전비"/>
      <sheetName val="원가계산"/>
      <sheetName val="총괄내역"/>
      <sheetName val="수량산출서"/>
      <sheetName val="약품공급2"/>
      <sheetName val="시운전비(계약직)"/>
      <sheetName val="WORK"/>
      <sheetName val="결과조달"/>
      <sheetName val="ELECTRIC"/>
      <sheetName val="CTEMCOST"/>
      <sheetName val="SCHEDULE"/>
      <sheetName val="설계"/>
      <sheetName val="실행철강하도"/>
      <sheetName val="#REF"/>
      <sheetName val="연돌일위집계"/>
      <sheetName val="?????"/>
      <sheetName val="견적서"/>
      <sheetName val="3.공통공사대비"/>
      <sheetName val="목표세부명세"/>
      <sheetName val="정부노임단가"/>
      <sheetName val="내역"/>
      <sheetName val="H腏ISTRAIL집계"/>
      <sheetName val="2공구도급_x0007_嘀塘塘塘_x0003_됁᳅ׁĀ기자재단가_x0004_、¼²֬Ā일위대"/>
      <sheetName val="EQT-ESTN"/>
      <sheetName val="¿ø°¡°è»ê¼­"/>
      <sheetName val="±Ý¾×ÃÑ°ýÇ¥"/>
      <sheetName val="±Ý¾×³»¿ª¼­"/>
      <sheetName val="´Ü°¡Á¶»ç¼­"/>
      <sheetName val="Àåºñ´Ü°¡ºñ±³Ç¥"/>
      <sheetName val="ÀÏÀ§´ë°¡¸ñÂ÷"/>
      <sheetName val="ÀÏÀ§´ë°¡"/>
      <sheetName val="»êÃâ¼­"/>
      <sheetName val="Áý°èÇ¥"/>
      <sheetName val="SUPPORT»êÃâ¼­"/>
      <sheetName val="supportÁý°è"/>
      <sheetName val="WALKWAY Áý°è"/>
      <sheetName val="HOISTRAILÁý°è"/>
      <sheetName val="2°ø±¸°ü±Þ"/>
      <sheetName val="2°ø±¸µµ±Þ"/>
      <sheetName val="³»¿ª¼­"/>
      <sheetName val="±âÀÚÀç´Ü°¡"/>
      <sheetName val="¹è°ü´Ü°¡"/>
      <sheetName val="ÀÏÀ§´ë°¡Ç¥"/>
      <sheetName val="´Ü°¡Ç¥"/>
      <sheetName val="´Ü°¡±¸ºÐ"/>
      <sheetName val="³âÂ÷»ç¿ë³»¿ª"/>
      <sheetName val="Àü±â1°úÀÚ·á"/>
      <sheetName val="°¢¼­(±³Åë»ç°í)"/>
      <sheetName val="°³º°°èÈ¹¼­"/>
      <sheetName val="°ø»ç³»¿ë"/>
      <sheetName val="Áõ¼³CMº¸¼ö"/>
      <sheetName val="¿ëÁ¢±âÇöÈ²"/>
      <sheetName val="¹«Àü±â"/>
      <sheetName val="°æÀ§¼­"/>
      <sheetName val="ÀÛ¾÷ÀÏÁö"/>
      <sheetName val="ÀÏÁö"/>
      <sheetName val="¿ù°£°øÁ¤"/>
      <sheetName val="°èÃø°ü¸®(°¡·Î)"/>
      <sheetName val="´çÁ÷Ç¥"/>
      <sheetName val="¾ÈÀü°ü¸®°úÀÏÁö"/>
      <sheetName val="°ø»çÇöÈ²º¸°í"/>
      <sheetName val="ÀÎ°Çºñ"/>
      <sheetName val="¹è°üÀÚÀç ´Ü°¡Á¶»ç¼­"/>
      <sheetName val="¼ö·®»êÃâ¼­"/>
      <sheetName val="»êÃâ³»¿ª"/>
      <sheetName val="Åä¸ñ"/>
      <sheetName val="Ç°Áú°ü¸®ºñ"/>
      <sheetName val="°ÇÃà"/>
      <sheetName val="±â°è "/>
      <sheetName val="¼³Ä¡°ø»ç"/>
      <sheetName val="»ç±ÞÀÚÀç´ë"/>
      <sheetName val="´Ü°¡ºñ±³"/>
      <sheetName val="4. ¹è°ü°ø»ç"/>
      <sheetName val="3.½Ã¿îÀüºñ"/>
      <sheetName val="¿ø°¡°è»ê"/>
      <sheetName val="ÃÑ°ý³»¿ª"/>
      <sheetName val="½Ã¿îÀüºñ(°è¾àÁ÷)"/>
      <sheetName val="Ä§Ãâ¹è°ü"/>
      <sheetName val="°á°úÁ¶´Þ"/>
      <sheetName val="½ÇÇàÃ¶°­ÇÏµµ"/>
      <sheetName val="¼³°è"/>
      <sheetName val="°ßÀû¼­"/>
      <sheetName val="¿¬µ¹ÀÏÀ§Áý°è"/>
      <sheetName val="2000년1차"/>
      <sheetName val="예정(3)"/>
      <sheetName val="동원(3)"/>
      <sheetName val="단가"/>
      <sheetName val="건축내역"/>
      <sheetName val="PRICE"/>
      <sheetName val="밸브설치"/>
      <sheetName val="해전배수"/>
      <sheetName val="9-1차이내역."/>
      <sheetName val="SEC 1-D850"/>
      <sheetName val="각종손료"/>
      <sheetName val="일위목록"/>
      <sheetName val="전기공사"/>
      <sheetName val="IMP(MAIN)"/>
      <sheetName val="IMP (REACTOR)"/>
      <sheetName val="지수결과표-3"/>
      <sheetName val="CIVIL4"/>
      <sheetName val="연습"/>
      <sheetName val="1단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4">
          <cell r="D4" t="str">
            <v>대</v>
          </cell>
        </row>
        <row r="5">
          <cell r="D5" t="str">
            <v>대</v>
          </cell>
        </row>
        <row r="7">
          <cell r="D7" t="str">
            <v>대</v>
          </cell>
        </row>
        <row r="8">
          <cell r="D8" t="str">
            <v>대</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초자료"/>
      <sheetName val="여과지동"/>
      <sheetName val="단가산출서"/>
    </sheetNames>
    <sheetDataSet>
      <sheetData sheetId="0">
        <row r="3">
          <cell r="A3">
            <v>1</v>
          </cell>
          <cell r="B3" t="str">
            <v>전선관</v>
          </cell>
          <cell r="C3" t="str">
            <v>ST  28C</v>
          </cell>
          <cell r="D3" t="str">
            <v>m</v>
          </cell>
          <cell r="S3" t="str">
            <v>내선</v>
          </cell>
          <cell r="T3">
            <v>0.14000000000000001</v>
          </cell>
        </row>
        <row r="4">
          <cell r="A4">
            <v>2</v>
          </cell>
          <cell r="B4" t="str">
            <v>전선관</v>
          </cell>
          <cell r="C4" t="str">
            <v>HI-PVC  16C</v>
          </cell>
          <cell r="D4" t="str">
            <v>m</v>
          </cell>
          <cell r="S4" t="str">
            <v>내선</v>
          </cell>
          <cell r="T4">
            <v>0.05</v>
          </cell>
        </row>
        <row r="5">
          <cell r="A5">
            <v>3</v>
          </cell>
          <cell r="B5" t="str">
            <v>전선관</v>
          </cell>
          <cell r="C5" t="str">
            <v>HI-PVC  22C</v>
          </cell>
          <cell r="D5" t="str">
            <v>m</v>
          </cell>
          <cell r="S5" t="str">
            <v>내선</v>
          </cell>
          <cell r="T5">
            <v>0.06</v>
          </cell>
        </row>
        <row r="6">
          <cell r="A6">
            <v>4</v>
          </cell>
          <cell r="B6" t="str">
            <v>전선관</v>
          </cell>
          <cell r="C6" t="str">
            <v>HI-PVC  28C</v>
          </cell>
          <cell r="D6" t="str">
            <v>m</v>
          </cell>
          <cell r="S6" t="str">
            <v>내선</v>
          </cell>
          <cell r="T6">
            <v>0.08</v>
          </cell>
        </row>
        <row r="7">
          <cell r="A7">
            <v>5</v>
          </cell>
          <cell r="B7" t="str">
            <v>전선관</v>
          </cell>
          <cell r="C7" t="str">
            <v>HI-PVC  36C</v>
          </cell>
          <cell r="D7" t="str">
            <v>m</v>
          </cell>
          <cell r="S7" t="str">
            <v>내선</v>
          </cell>
          <cell r="T7">
            <v>0.1</v>
          </cell>
        </row>
        <row r="8">
          <cell r="A8">
            <v>6</v>
          </cell>
          <cell r="B8" t="str">
            <v>전선관</v>
          </cell>
          <cell r="C8" t="str">
            <v xml:space="preserve">ELPφ40  </v>
          </cell>
          <cell r="D8" t="str">
            <v>m</v>
          </cell>
          <cell r="U8" t="str">
            <v>배전</v>
          </cell>
          <cell r="V8">
            <v>1.2E-2</v>
          </cell>
          <cell r="W8" t="str">
            <v>보인</v>
          </cell>
          <cell r="X8">
            <v>2.9000000000000001E-2</v>
          </cell>
        </row>
        <row r="9">
          <cell r="A9">
            <v>7</v>
          </cell>
          <cell r="B9" t="str">
            <v>전선관</v>
          </cell>
          <cell r="C9" t="str">
            <v xml:space="preserve">ELPφ50  </v>
          </cell>
          <cell r="D9" t="str">
            <v>m</v>
          </cell>
          <cell r="U9" t="str">
            <v>배전</v>
          </cell>
          <cell r="V9">
            <v>1.2E-2</v>
          </cell>
          <cell r="W9" t="str">
            <v>보인</v>
          </cell>
          <cell r="X9">
            <v>2.9000000000000001E-2</v>
          </cell>
        </row>
        <row r="10">
          <cell r="A10">
            <v>8</v>
          </cell>
          <cell r="B10" t="str">
            <v>노말 밴드</v>
          </cell>
          <cell r="C10" t="str">
            <v>HI-PVC  28C</v>
          </cell>
          <cell r="D10" t="str">
            <v>EA</v>
          </cell>
        </row>
        <row r="11">
          <cell r="A11">
            <v>9</v>
          </cell>
          <cell r="B11" t="str">
            <v>노말 밴드</v>
          </cell>
          <cell r="C11" t="str">
            <v>HI-PVC  36C</v>
          </cell>
          <cell r="D11" t="str">
            <v>EA</v>
          </cell>
        </row>
        <row r="12">
          <cell r="A12">
            <v>10</v>
          </cell>
          <cell r="B12" t="str">
            <v>노말 밴드</v>
          </cell>
          <cell r="C12" t="str">
            <v>ST  28C</v>
          </cell>
          <cell r="D12" t="str">
            <v>EA</v>
          </cell>
        </row>
        <row r="13">
          <cell r="A13">
            <v>11</v>
          </cell>
          <cell r="B13" t="str">
            <v xml:space="preserve">전선 </v>
          </cell>
          <cell r="C13" t="str">
            <v>IV   2.0</v>
          </cell>
          <cell r="D13" t="str">
            <v>m</v>
          </cell>
          <cell r="S13" t="str">
            <v>내선</v>
          </cell>
          <cell r="T13">
            <v>0.01</v>
          </cell>
        </row>
        <row r="14">
          <cell r="A14">
            <v>12</v>
          </cell>
          <cell r="B14" t="str">
            <v xml:space="preserve">전선 </v>
          </cell>
          <cell r="C14" t="str">
            <v>IV   5.5sq</v>
          </cell>
          <cell r="D14" t="str">
            <v>m</v>
          </cell>
          <cell r="S14" t="str">
            <v>내선</v>
          </cell>
          <cell r="T14">
            <v>0.01</v>
          </cell>
        </row>
        <row r="15">
          <cell r="A15">
            <v>13</v>
          </cell>
          <cell r="B15" t="str">
            <v xml:space="preserve">전선 </v>
          </cell>
          <cell r="C15" t="str">
            <v>GV   2.0sq</v>
          </cell>
          <cell r="D15" t="str">
            <v>m</v>
          </cell>
          <cell r="S15" t="str">
            <v>내선</v>
          </cell>
          <cell r="T15">
            <v>0.01</v>
          </cell>
        </row>
        <row r="16">
          <cell r="A16">
            <v>14</v>
          </cell>
          <cell r="B16" t="str">
            <v xml:space="preserve">전선 </v>
          </cell>
          <cell r="C16" t="str">
            <v>GV   3.5sq</v>
          </cell>
          <cell r="D16" t="str">
            <v>m</v>
          </cell>
          <cell r="S16" t="str">
            <v>내선</v>
          </cell>
          <cell r="T16">
            <v>0.01</v>
          </cell>
        </row>
        <row r="17">
          <cell r="A17">
            <v>15</v>
          </cell>
          <cell r="B17" t="str">
            <v xml:space="preserve">전선 </v>
          </cell>
          <cell r="C17" t="str">
            <v>HIV   1.2</v>
          </cell>
          <cell r="D17" t="str">
            <v>m</v>
          </cell>
          <cell r="S17" t="str">
            <v>내선</v>
          </cell>
          <cell r="T17">
            <v>0.01</v>
          </cell>
        </row>
        <row r="18">
          <cell r="A18">
            <v>16</v>
          </cell>
          <cell r="B18" t="str">
            <v xml:space="preserve">전선 </v>
          </cell>
          <cell r="C18" t="str">
            <v>HIV1.6</v>
          </cell>
          <cell r="D18" t="str">
            <v>m</v>
          </cell>
          <cell r="S18" t="str">
            <v>내선</v>
          </cell>
          <cell r="T18">
            <v>0.01</v>
          </cell>
        </row>
        <row r="19">
          <cell r="A19">
            <v>17</v>
          </cell>
          <cell r="B19" t="str">
            <v xml:space="preserve">전선 </v>
          </cell>
          <cell r="C19" t="str">
            <v>HIV   2.0</v>
          </cell>
          <cell r="D19" t="str">
            <v>m</v>
          </cell>
          <cell r="S19" t="str">
            <v>내선</v>
          </cell>
          <cell r="T19">
            <v>0.01</v>
          </cell>
        </row>
        <row r="20">
          <cell r="A20">
            <v>18</v>
          </cell>
          <cell r="B20" t="str">
            <v xml:space="preserve"> 케이블</v>
          </cell>
          <cell r="C20" t="str">
            <v>600V CV 5.5 sq/2C</v>
          </cell>
          <cell r="D20" t="str">
            <v>m</v>
          </cell>
          <cell r="S20" t="str">
            <v>저케</v>
          </cell>
          <cell r="T20">
            <v>1.7999999999999999E-2</v>
          </cell>
        </row>
        <row r="21">
          <cell r="A21">
            <v>19</v>
          </cell>
          <cell r="B21" t="str">
            <v xml:space="preserve"> 케이블</v>
          </cell>
          <cell r="C21" t="str">
            <v>600V CV 5.5 sq/4C</v>
          </cell>
          <cell r="D21" t="str">
            <v>m</v>
          </cell>
          <cell r="S21" t="str">
            <v>저케</v>
          </cell>
          <cell r="T21">
            <v>3.4000000000000002E-2</v>
          </cell>
        </row>
        <row r="22">
          <cell r="A22">
            <v>20</v>
          </cell>
          <cell r="B22" t="str">
            <v xml:space="preserve"> 케이블</v>
          </cell>
          <cell r="C22" t="str">
            <v>600V  CV8sq/2C</v>
          </cell>
          <cell r="D22" t="str">
            <v>m</v>
          </cell>
          <cell r="S22" t="str">
            <v>저케</v>
          </cell>
          <cell r="T22">
            <v>0.02</v>
          </cell>
        </row>
        <row r="23">
          <cell r="A23">
            <v>21</v>
          </cell>
          <cell r="B23" t="str">
            <v xml:space="preserve"> 케이블</v>
          </cell>
          <cell r="C23" t="str">
            <v>600V  CV8sq/4C</v>
          </cell>
          <cell r="D23" t="str">
            <v>m</v>
          </cell>
          <cell r="S23" t="str">
            <v>저케</v>
          </cell>
          <cell r="T23">
            <v>3.9E-2</v>
          </cell>
        </row>
        <row r="24">
          <cell r="A24">
            <v>22</v>
          </cell>
          <cell r="B24" t="str">
            <v xml:space="preserve"> 케이블</v>
          </cell>
          <cell r="C24" t="str">
            <v>CPEV 0.65/10P</v>
          </cell>
          <cell r="D24" t="str">
            <v>m</v>
          </cell>
          <cell r="S24" t="str">
            <v>통케</v>
          </cell>
          <cell r="T24">
            <v>1.7999999999999999E-2</v>
          </cell>
        </row>
        <row r="25">
          <cell r="A25">
            <v>23</v>
          </cell>
          <cell r="B25" t="str">
            <v xml:space="preserve"> 케이블</v>
          </cell>
          <cell r="C25" t="str">
            <v>CPEV 0.65/20P</v>
          </cell>
          <cell r="D25" t="str">
            <v>m</v>
          </cell>
          <cell r="S25" t="str">
            <v>통케</v>
          </cell>
          <cell r="T25">
            <v>2.1999999999999999E-2</v>
          </cell>
        </row>
        <row r="26">
          <cell r="A26">
            <v>24</v>
          </cell>
          <cell r="B26" t="str">
            <v xml:space="preserve"> 케이블</v>
          </cell>
          <cell r="C26" t="str">
            <v>CVV          2.0sq/3C</v>
          </cell>
          <cell r="D26" t="str">
            <v>m</v>
          </cell>
          <cell r="S26" t="str">
            <v>저케</v>
          </cell>
          <cell r="T26">
            <v>1.9E-2</v>
          </cell>
        </row>
        <row r="27">
          <cell r="A27">
            <v>25</v>
          </cell>
          <cell r="B27" t="str">
            <v xml:space="preserve"> 케이블</v>
          </cell>
          <cell r="C27" t="str">
            <v>CVV        2.0sq/15C</v>
          </cell>
          <cell r="D27" t="str">
            <v>m</v>
          </cell>
          <cell r="S27" t="str">
            <v>저케</v>
          </cell>
          <cell r="T27">
            <v>7.1999999999999995E-2</v>
          </cell>
        </row>
        <row r="28">
          <cell r="A28">
            <v>26</v>
          </cell>
          <cell r="B28" t="str">
            <v>Outlet Box</v>
          </cell>
          <cell r="C28" t="str">
            <v>4각 천정</v>
          </cell>
          <cell r="D28" t="str">
            <v>EA</v>
          </cell>
          <cell r="S28" t="str">
            <v>내선</v>
          </cell>
          <cell r="T28">
            <v>0.12</v>
          </cell>
        </row>
        <row r="29">
          <cell r="A29">
            <v>27</v>
          </cell>
          <cell r="B29" t="str">
            <v>Outlet Box</v>
          </cell>
          <cell r="C29" t="str">
            <v>4각벽부</v>
          </cell>
          <cell r="D29" t="str">
            <v>EA</v>
          </cell>
          <cell r="S29" t="str">
            <v>내선</v>
          </cell>
          <cell r="T29">
            <v>0.2</v>
          </cell>
        </row>
        <row r="30">
          <cell r="A30">
            <v>28</v>
          </cell>
          <cell r="B30" t="str">
            <v>Outlet Box</v>
          </cell>
          <cell r="C30" t="str">
            <v xml:space="preserve">  8 각</v>
          </cell>
          <cell r="D30" t="str">
            <v>EA</v>
          </cell>
          <cell r="S30" t="str">
            <v>내선</v>
          </cell>
          <cell r="T30">
            <v>0.12</v>
          </cell>
        </row>
        <row r="31">
          <cell r="A31">
            <v>29</v>
          </cell>
          <cell r="B31" t="str">
            <v>Outlet Box</v>
          </cell>
          <cell r="C31" t="str">
            <v>SW</v>
          </cell>
          <cell r="D31" t="str">
            <v>EA</v>
          </cell>
          <cell r="S31" t="str">
            <v>내선</v>
          </cell>
          <cell r="T31">
            <v>0.2</v>
          </cell>
        </row>
        <row r="32">
          <cell r="A32">
            <v>30</v>
          </cell>
          <cell r="B32" t="str">
            <v xml:space="preserve"> 콘  센  트   접지극부 </v>
          </cell>
          <cell r="C32" t="str">
            <v>1구용</v>
          </cell>
          <cell r="D32" t="str">
            <v>EA</v>
          </cell>
          <cell r="S32" t="str">
            <v>내선</v>
          </cell>
          <cell r="T32">
            <v>0.08</v>
          </cell>
        </row>
        <row r="33">
          <cell r="A33">
            <v>31</v>
          </cell>
          <cell r="B33" t="str">
            <v xml:space="preserve"> 콘  센  트   접지극부 </v>
          </cell>
          <cell r="C33" t="str">
            <v>1구방폭</v>
          </cell>
          <cell r="D33" t="str">
            <v>EA</v>
          </cell>
          <cell r="S33" t="str">
            <v>내선</v>
          </cell>
          <cell r="T33">
            <v>0.16</v>
          </cell>
        </row>
        <row r="34">
          <cell r="A34">
            <v>32</v>
          </cell>
          <cell r="B34" t="str">
            <v xml:space="preserve"> 콘  센  트   접지극부 </v>
          </cell>
          <cell r="C34" t="str">
            <v>1구방수</v>
          </cell>
          <cell r="D34" t="str">
            <v>EA</v>
          </cell>
          <cell r="S34" t="str">
            <v>내선</v>
          </cell>
          <cell r="T34">
            <v>0.08</v>
          </cell>
        </row>
        <row r="35">
          <cell r="A35">
            <v>33</v>
          </cell>
          <cell r="B35" t="str">
            <v xml:space="preserve"> 콘  센  트   접지극부 </v>
          </cell>
          <cell r="C35" t="str">
            <v>2구용</v>
          </cell>
          <cell r="D35" t="str">
            <v>EA</v>
          </cell>
          <cell r="S35" t="str">
            <v>내선</v>
          </cell>
          <cell r="T35">
            <v>0.08</v>
          </cell>
        </row>
        <row r="36">
          <cell r="A36">
            <v>34</v>
          </cell>
          <cell r="B36" t="str">
            <v xml:space="preserve"> 콘  센  트   접지극부 </v>
          </cell>
          <cell r="C36" t="str">
            <v>2구방폭</v>
          </cell>
          <cell r="D36" t="str">
            <v>EA</v>
          </cell>
          <cell r="S36" t="str">
            <v>내선</v>
          </cell>
          <cell r="T36">
            <v>0.16</v>
          </cell>
        </row>
        <row r="37">
          <cell r="A37">
            <v>35</v>
          </cell>
          <cell r="B37" t="str">
            <v xml:space="preserve"> 콘  센  트   접지극부 </v>
          </cell>
          <cell r="C37" t="str">
            <v>에어컨용</v>
          </cell>
          <cell r="D37" t="str">
            <v>EA</v>
          </cell>
          <cell r="S37" t="str">
            <v>내선</v>
          </cell>
          <cell r="T37">
            <v>0.08</v>
          </cell>
        </row>
        <row r="38">
          <cell r="A38">
            <v>36</v>
          </cell>
          <cell r="B38" t="str">
            <v xml:space="preserve"> 콘  센  트   접지극부 </v>
          </cell>
          <cell r="C38" t="str">
            <v>FAN용</v>
          </cell>
          <cell r="D38" t="str">
            <v>EA</v>
          </cell>
          <cell r="S38" t="str">
            <v>내선</v>
          </cell>
          <cell r="T38">
            <v>0.08</v>
          </cell>
        </row>
        <row r="39">
          <cell r="A39">
            <v>37</v>
          </cell>
          <cell r="B39" t="str">
            <v xml:space="preserve"> 콘  센  트   접지극부 </v>
          </cell>
          <cell r="C39" t="str">
            <v>3P 30A</v>
          </cell>
          <cell r="D39" t="str">
            <v>EA</v>
          </cell>
          <cell r="S39" t="str">
            <v>내선</v>
          </cell>
          <cell r="T39">
            <v>0.14499999999999999</v>
          </cell>
        </row>
        <row r="40">
          <cell r="A40">
            <v>38</v>
          </cell>
          <cell r="B40" t="str">
            <v>전화용 콘센트</v>
          </cell>
          <cell r="C40" t="str">
            <v>체신부규격4P</v>
          </cell>
          <cell r="D40" t="str">
            <v>EA</v>
          </cell>
          <cell r="S40" t="str">
            <v>통내</v>
          </cell>
          <cell r="T40">
            <v>7.0000000000000007E-2</v>
          </cell>
        </row>
        <row r="41">
          <cell r="A41">
            <v>39</v>
          </cell>
          <cell r="B41" t="str">
            <v>텀블러SW</v>
          </cell>
          <cell r="C41" t="str">
            <v>1로  1구</v>
          </cell>
          <cell r="D41" t="str">
            <v>EA</v>
          </cell>
          <cell r="S41" t="str">
            <v>내선</v>
          </cell>
          <cell r="T41">
            <v>6.5000000000000002E-2</v>
          </cell>
        </row>
        <row r="42">
          <cell r="A42">
            <v>40</v>
          </cell>
          <cell r="B42" t="str">
            <v>텀블러SW</v>
          </cell>
          <cell r="C42" t="str">
            <v>1로 1구방폭</v>
          </cell>
          <cell r="D42" t="str">
            <v>EA</v>
          </cell>
          <cell r="S42" t="str">
            <v>내선</v>
          </cell>
          <cell r="T42">
            <v>0.13</v>
          </cell>
        </row>
        <row r="43">
          <cell r="A43">
            <v>41</v>
          </cell>
          <cell r="B43" t="str">
            <v>텀블러SW</v>
          </cell>
          <cell r="C43" t="str">
            <v>1로  2구</v>
          </cell>
          <cell r="D43" t="str">
            <v>EA</v>
          </cell>
          <cell r="S43" t="str">
            <v>내선</v>
          </cell>
          <cell r="T43">
            <v>8.5000000000000006E-2</v>
          </cell>
        </row>
        <row r="44">
          <cell r="A44">
            <v>42</v>
          </cell>
          <cell r="B44" t="str">
            <v>텀블러SW</v>
          </cell>
          <cell r="C44" t="str">
            <v>1로 2구방폭</v>
          </cell>
          <cell r="D44" t="str">
            <v>EA</v>
          </cell>
          <cell r="S44" t="str">
            <v>내선</v>
          </cell>
          <cell r="T44">
            <v>0.17</v>
          </cell>
        </row>
        <row r="45">
          <cell r="A45">
            <v>43</v>
          </cell>
          <cell r="B45" t="str">
            <v>텀블러SW</v>
          </cell>
          <cell r="C45" t="str">
            <v>1로  3구</v>
          </cell>
          <cell r="D45" t="str">
            <v>EA</v>
          </cell>
          <cell r="S45" t="str">
            <v>내선</v>
          </cell>
          <cell r="T45">
            <v>8.5000000000000006E-2</v>
          </cell>
        </row>
        <row r="46">
          <cell r="A46">
            <v>44</v>
          </cell>
          <cell r="B46" t="str">
            <v>텀블러SW</v>
          </cell>
          <cell r="C46" t="str">
            <v>3로  1구</v>
          </cell>
          <cell r="D46" t="str">
            <v>EA</v>
          </cell>
          <cell r="S46" t="str">
            <v>내선</v>
          </cell>
          <cell r="T46">
            <v>8.5000000000000006E-2</v>
          </cell>
        </row>
        <row r="47">
          <cell r="A47">
            <v>45</v>
          </cell>
          <cell r="B47" t="str">
            <v>등 기 구</v>
          </cell>
          <cell r="C47" t="str">
            <v>IL-200W벽부</v>
          </cell>
          <cell r="D47" t="str">
            <v>EA</v>
          </cell>
          <cell r="S47" t="str">
            <v>내선</v>
          </cell>
          <cell r="T47">
            <v>0.158</v>
          </cell>
        </row>
        <row r="48">
          <cell r="A48">
            <v>46</v>
          </cell>
          <cell r="B48" t="str">
            <v>등 기 구</v>
          </cell>
          <cell r="C48" t="str">
            <v>IL-60W 천정매입</v>
          </cell>
          <cell r="D48" t="str">
            <v>EA</v>
          </cell>
          <cell r="S48" t="str">
            <v>내선</v>
          </cell>
          <cell r="T48">
            <v>0.245</v>
          </cell>
        </row>
        <row r="49">
          <cell r="A49">
            <v>47</v>
          </cell>
          <cell r="B49" t="str">
            <v>등 기 구</v>
          </cell>
          <cell r="C49" t="str">
            <v>IL-60W 천정직부</v>
          </cell>
          <cell r="D49" t="str">
            <v>EA</v>
          </cell>
          <cell r="S49" t="str">
            <v>내선</v>
          </cell>
          <cell r="T49">
            <v>0.18</v>
          </cell>
        </row>
        <row r="50">
          <cell r="A50">
            <v>48</v>
          </cell>
          <cell r="B50" t="str">
            <v>등 기 구</v>
          </cell>
          <cell r="C50" t="str">
            <v>비상등</v>
          </cell>
          <cell r="D50" t="str">
            <v>EA</v>
          </cell>
          <cell r="S50" t="str">
            <v>내선</v>
          </cell>
          <cell r="T50">
            <v>0.158</v>
          </cell>
        </row>
        <row r="51">
          <cell r="A51">
            <v>49</v>
          </cell>
          <cell r="B51" t="str">
            <v>등 기 구</v>
          </cell>
          <cell r="C51" t="str">
            <v>FL 2/20삼각직부</v>
          </cell>
          <cell r="D51" t="str">
            <v>EA</v>
          </cell>
          <cell r="S51" t="str">
            <v>내선</v>
          </cell>
          <cell r="T51">
            <v>0.19500000000000001</v>
          </cell>
        </row>
        <row r="52">
          <cell r="A52">
            <v>50</v>
          </cell>
          <cell r="B52" t="str">
            <v>등 기 구</v>
          </cell>
          <cell r="C52" t="str">
            <v>FL 2/20매입</v>
          </cell>
          <cell r="D52" t="str">
            <v>EA</v>
          </cell>
          <cell r="S52" t="str">
            <v>내선</v>
          </cell>
          <cell r="T52">
            <v>0.32</v>
          </cell>
        </row>
        <row r="53">
          <cell r="A53">
            <v>51</v>
          </cell>
          <cell r="B53" t="str">
            <v>등 기 구</v>
          </cell>
          <cell r="C53" t="str">
            <v>FL 2/40매입</v>
          </cell>
          <cell r="D53" t="str">
            <v>EA</v>
          </cell>
          <cell r="S53" t="str">
            <v>내선</v>
          </cell>
          <cell r="T53">
            <v>0.48799999999999999</v>
          </cell>
        </row>
        <row r="54">
          <cell r="A54">
            <v>52</v>
          </cell>
          <cell r="B54" t="str">
            <v>등 기 구</v>
          </cell>
          <cell r="C54" t="str">
            <v>FL 2/20펜던트</v>
          </cell>
          <cell r="D54" t="str">
            <v>EA</v>
          </cell>
          <cell r="S54" t="str">
            <v>내선</v>
          </cell>
          <cell r="T54">
            <v>0.23499999999999999</v>
          </cell>
        </row>
        <row r="55">
          <cell r="A55">
            <v>53</v>
          </cell>
          <cell r="B55" t="str">
            <v>등 기 구</v>
          </cell>
          <cell r="C55" t="str">
            <v>FL 2/40펜던트</v>
          </cell>
          <cell r="D55" t="str">
            <v>EA</v>
          </cell>
          <cell r="S55" t="str">
            <v>내선</v>
          </cell>
          <cell r="T55">
            <v>0.36499999999999999</v>
          </cell>
        </row>
        <row r="56">
          <cell r="A56">
            <v>54</v>
          </cell>
          <cell r="B56" t="str">
            <v>등 기 구</v>
          </cell>
          <cell r="C56" t="str">
            <v>FL 2/40방폭형</v>
          </cell>
          <cell r="S56" t="str">
            <v>내선</v>
          </cell>
          <cell r="T56">
            <v>0.73</v>
          </cell>
        </row>
        <row r="57">
          <cell r="A57">
            <v>55</v>
          </cell>
          <cell r="B57" t="str">
            <v>등 기 구</v>
          </cell>
          <cell r="C57" t="str">
            <v>MH 250W천정형</v>
          </cell>
          <cell r="D57" t="str">
            <v>EA</v>
          </cell>
          <cell r="S57" t="str">
            <v>내선</v>
          </cell>
          <cell r="T57">
            <v>0.495</v>
          </cell>
        </row>
        <row r="58">
          <cell r="A58">
            <v>56</v>
          </cell>
          <cell r="B58" t="str">
            <v>등 기 구</v>
          </cell>
          <cell r="C58" t="str">
            <v>MH 175W천정형</v>
          </cell>
          <cell r="D58" t="str">
            <v>EA</v>
          </cell>
          <cell r="S58" t="str">
            <v>내선</v>
          </cell>
          <cell r="T58">
            <v>0.44</v>
          </cell>
        </row>
        <row r="59">
          <cell r="A59">
            <v>57</v>
          </cell>
          <cell r="B59" t="str">
            <v>등 기 구</v>
          </cell>
          <cell r="C59" t="str">
            <v>MH 175W벽부형</v>
          </cell>
          <cell r="D59" t="str">
            <v>EA</v>
          </cell>
          <cell r="S59" t="str">
            <v>내선</v>
          </cell>
          <cell r="T59">
            <v>0.44</v>
          </cell>
        </row>
        <row r="60">
          <cell r="A60">
            <v>58</v>
          </cell>
          <cell r="B60" t="str">
            <v>판넬</v>
          </cell>
          <cell r="C60" t="str">
            <v>LP-A</v>
          </cell>
          <cell r="D60" t="str">
            <v>면</v>
          </cell>
          <cell r="S60" t="str">
            <v>프전</v>
          </cell>
          <cell r="T60">
            <v>5.8</v>
          </cell>
          <cell r="U60" t="str">
            <v>보인</v>
          </cell>
          <cell r="V60">
            <v>1.9</v>
          </cell>
        </row>
        <row r="61">
          <cell r="A61">
            <v>59</v>
          </cell>
          <cell r="B61" t="str">
            <v>전극봉</v>
          </cell>
          <cell r="C61" t="str">
            <v>3극</v>
          </cell>
          <cell r="D61" t="str">
            <v>EA</v>
          </cell>
          <cell r="S61" t="str">
            <v>내선</v>
          </cell>
          <cell r="T61">
            <v>0.8</v>
          </cell>
        </row>
        <row r="62">
          <cell r="A62">
            <v>60</v>
          </cell>
          <cell r="B62" t="str">
            <v>FLEXIBLE</v>
          </cell>
          <cell r="C62" t="str">
            <v>제1종 16C</v>
          </cell>
          <cell r="D62" t="str">
            <v>m</v>
          </cell>
          <cell r="S62" t="str">
            <v>내선</v>
          </cell>
          <cell r="T62">
            <v>3.9E-2</v>
          </cell>
        </row>
        <row r="63">
          <cell r="A63">
            <v>61</v>
          </cell>
          <cell r="B63" t="str">
            <v>FLEXIBLE</v>
          </cell>
          <cell r="C63" t="str">
            <v>고장력방수22C</v>
          </cell>
          <cell r="D63" t="str">
            <v>m</v>
          </cell>
          <cell r="S63" t="str">
            <v>내선</v>
          </cell>
          <cell r="T63">
            <v>4.9000000000000002E-2</v>
          </cell>
        </row>
        <row r="64">
          <cell r="A64">
            <v>62</v>
          </cell>
          <cell r="B64" t="str">
            <v>FLEXIBLE  CONNECTOR</v>
          </cell>
          <cell r="C64" t="str">
            <v>제1종 16C</v>
          </cell>
          <cell r="D64" t="str">
            <v>EA</v>
          </cell>
        </row>
        <row r="65">
          <cell r="A65">
            <v>63</v>
          </cell>
          <cell r="B65" t="str">
            <v>FLEXIBLE  CONNECTOR</v>
          </cell>
          <cell r="C65" t="str">
            <v>고장력방수22C</v>
          </cell>
          <cell r="D65" t="str">
            <v>EA</v>
          </cell>
        </row>
        <row r="66">
          <cell r="A66">
            <v>64</v>
          </cell>
          <cell r="B66" t="str">
            <v>AMP</v>
          </cell>
          <cell r="D66" t="str">
            <v>면</v>
          </cell>
          <cell r="S66" t="str">
            <v>통내</v>
          </cell>
          <cell r="T66">
            <v>9</v>
          </cell>
        </row>
        <row r="67">
          <cell r="A67">
            <v>65</v>
          </cell>
          <cell r="B67" t="str">
            <v>스피커</v>
          </cell>
          <cell r="C67" t="str">
            <v>3W    천정형</v>
          </cell>
          <cell r="D67" t="str">
            <v>EA</v>
          </cell>
          <cell r="S67" t="str">
            <v>통내</v>
          </cell>
          <cell r="T67">
            <v>0.45</v>
          </cell>
        </row>
        <row r="68">
          <cell r="A68">
            <v>66</v>
          </cell>
          <cell r="B68" t="str">
            <v>스피커</v>
          </cell>
          <cell r="C68" t="str">
            <v>3W    벽부형</v>
          </cell>
          <cell r="D68" t="str">
            <v>EA</v>
          </cell>
          <cell r="S68" t="str">
            <v>통내</v>
          </cell>
          <cell r="T68">
            <v>0.45</v>
          </cell>
        </row>
        <row r="69">
          <cell r="A69">
            <v>67</v>
          </cell>
          <cell r="B69" t="str">
            <v>스피커</v>
          </cell>
          <cell r="C69" t="str">
            <v>20W옥외칼럼형</v>
          </cell>
          <cell r="D69" t="str">
            <v>EA</v>
          </cell>
          <cell r="S69" t="str">
            <v>통내</v>
          </cell>
          <cell r="T69">
            <v>1</v>
          </cell>
        </row>
        <row r="70">
          <cell r="A70">
            <v>68</v>
          </cell>
          <cell r="B70" t="str">
            <v>인터폰</v>
          </cell>
          <cell r="C70" t="str">
            <v>전자연립식20회로</v>
          </cell>
          <cell r="D70" t="str">
            <v>EA</v>
          </cell>
          <cell r="S70" t="str">
            <v>통내</v>
          </cell>
          <cell r="T70">
            <v>1</v>
          </cell>
          <cell r="U70" t="str">
            <v>통설</v>
          </cell>
          <cell r="V70">
            <v>2</v>
          </cell>
        </row>
        <row r="71">
          <cell r="A71">
            <v>69</v>
          </cell>
          <cell r="B71" t="str">
            <v>감지기</v>
          </cell>
          <cell r="C71" t="str">
            <v>차동식 스포트감지기2종</v>
          </cell>
          <cell r="D71" t="str">
            <v>EA</v>
          </cell>
          <cell r="S71" t="str">
            <v>내선</v>
          </cell>
          <cell r="T71">
            <v>0.14300000000000002</v>
          </cell>
        </row>
        <row r="72">
          <cell r="A72">
            <v>70</v>
          </cell>
          <cell r="B72" t="str">
            <v>감지기</v>
          </cell>
          <cell r="C72" t="str">
            <v>광전식 연감지기2종</v>
          </cell>
          <cell r="D72" t="str">
            <v>EA</v>
          </cell>
          <cell r="S72" t="str">
            <v>내선</v>
          </cell>
          <cell r="T72">
            <v>0.14300000000000002</v>
          </cell>
        </row>
        <row r="73">
          <cell r="A73">
            <v>71</v>
          </cell>
          <cell r="B73" t="str">
            <v>감지기</v>
          </cell>
          <cell r="C73" t="str">
            <v>정온식감지기</v>
          </cell>
          <cell r="D73" t="str">
            <v>EA</v>
          </cell>
          <cell r="S73" t="str">
            <v>내선</v>
          </cell>
          <cell r="T73">
            <v>0.14300000000000002</v>
          </cell>
        </row>
        <row r="74">
          <cell r="A74">
            <v>72</v>
          </cell>
          <cell r="B74" t="str">
            <v>유도등</v>
          </cell>
          <cell r="C74" t="str">
            <v>통로유도등</v>
          </cell>
          <cell r="D74" t="str">
            <v>EA</v>
          </cell>
          <cell r="S74" t="str">
            <v>내선</v>
          </cell>
          <cell r="T74">
            <v>0.79500000000000004</v>
          </cell>
        </row>
        <row r="75">
          <cell r="A75">
            <v>73</v>
          </cell>
          <cell r="B75" t="str">
            <v>유도등</v>
          </cell>
          <cell r="C75" t="str">
            <v>피난구유도등</v>
          </cell>
          <cell r="D75" t="str">
            <v>EA</v>
          </cell>
          <cell r="S75" t="str">
            <v>내선</v>
          </cell>
          <cell r="T75">
            <v>0.13500000000000001</v>
          </cell>
        </row>
        <row r="76">
          <cell r="A76">
            <v>74</v>
          </cell>
          <cell r="B76" t="str">
            <v>수동발신기</v>
          </cell>
          <cell r="D76" t="str">
            <v>set</v>
          </cell>
          <cell r="S76" t="str">
            <v>내선</v>
          </cell>
          <cell r="T76">
            <v>0.3</v>
          </cell>
        </row>
        <row r="77">
          <cell r="A77">
            <v>75</v>
          </cell>
          <cell r="B77" t="str">
            <v>수신반</v>
          </cell>
          <cell r="C77" t="str">
            <v>P형1급   10회로용</v>
          </cell>
          <cell r="D77" t="str">
            <v>set</v>
          </cell>
          <cell r="S77" t="str">
            <v>내선</v>
          </cell>
          <cell r="T77">
            <v>9</v>
          </cell>
        </row>
        <row r="78">
          <cell r="A78">
            <v>101</v>
          </cell>
          <cell r="B78" t="str">
            <v>전선관</v>
          </cell>
          <cell r="C78" t="str">
            <v>ELPφ30</v>
          </cell>
          <cell r="D78" t="str">
            <v>m</v>
          </cell>
          <cell r="U78" t="str">
            <v>배전</v>
          </cell>
          <cell r="V78">
            <v>1.2E-2</v>
          </cell>
          <cell r="W78" t="str">
            <v>보인</v>
          </cell>
          <cell r="X78">
            <v>2.9000000000000001E-2</v>
          </cell>
        </row>
        <row r="79">
          <cell r="A79">
            <v>102</v>
          </cell>
          <cell r="B79" t="str">
            <v xml:space="preserve"> 케이블</v>
          </cell>
          <cell r="C79" t="str">
            <v>CV   2.0sq/2C</v>
          </cell>
          <cell r="D79" t="str">
            <v>m</v>
          </cell>
          <cell r="S79" t="str">
            <v>저케</v>
          </cell>
          <cell r="T79">
            <v>1.4E-2</v>
          </cell>
        </row>
        <row r="80">
          <cell r="A80">
            <v>103</v>
          </cell>
          <cell r="B80" t="str">
            <v xml:space="preserve"> 케이블</v>
          </cell>
          <cell r="C80" t="str">
            <v>CV     3.5sq/3C</v>
          </cell>
          <cell r="D80" t="str">
            <v>m</v>
          </cell>
          <cell r="S80" t="str">
            <v>저케</v>
          </cell>
          <cell r="T80">
            <v>2.1999999999999999E-2</v>
          </cell>
        </row>
      </sheetData>
      <sheetData sheetId="1">
        <row r="3">
          <cell r="F3">
            <v>2</v>
          </cell>
          <cell r="G3">
            <v>3</v>
          </cell>
          <cell r="H3">
            <v>4</v>
          </cell>
          <cell r="I3">
            <v>5</v>
          </cell>
          <cell r="J3">
            <v>8</v>
          </cell>
          <cell r="K3">
            <v>9</v>
          </cell>
          <cell r="L3">
            <v>11</v>
          </cell>
          <cell r="M3">
            <v>12</v>
          </cell>
          <cell r="N3">
            <v>13</v>
          </cell>
          <cell r="O3">
            <v>22</v>
          </cell>
          <cell r="P3">
            <v>23</v>
          </cell>
          <cell r="Q3">
            <v>24</v>
          </cell>
          <cell r="R3">
            <v>16</v>
          </cell>
          <cell r="S3">
            <v>26</v>
          </cell>
          <cell r="T3">
            <v>27</v>
          </cell>
          <cell r="U3">
            <v>28</v>
          </cell>
          <cell r="V3">
            <v>29</v>
          </cell>
          <cell r="W3">
            <v>30</v>
          </cell>
          <cell r="X3">
            <v>32</v>
          </cell>
          <cell r="Y3">
            <v>33</v>
          </cell>
          <cell r="Z3">
            <v>35</v>
          </cell>
          <cell r="AA3">
            <v>36</v>
          </cell>
          <cell r="AB3">
            <v>37</v>
          </cell>
          <cell r="AC3">
            <v>38</v>
          </cell>
          <cell r="AD3">
            <v>39</v>
          </cell>
          <cell r="AE3">
            <v>41</v>
          </cell>
          <cell r="AF3">
            <v>43</v>
          </cell>
          <cell r="AG3">
            <v>46</v>
          </cell>
          <cell r="AH3">
            <v>48</v>
          </cell>
          <cell r="AI3">
            <v>50</v>
          </cell>
          <cell r="AJ3">
            <v>51</v>
          </cell>
          <cell r="AK3">
            <v>53</v>
          </cell>
          <cell r="AL3">
            <v>55</v>
          </cell>
          <cell r="AM3">
            <v>57</v>
          </cell>
          <cell r="AN3">
            <v>60</v>
          </cell>
          <cell r="AO3">
            <v>62</v>
          </cell>
          <cell r="AP3">
            <v>65</v>
          </cell>
          <cell r="AQ3">
            <v>66</v>
          </cell>
          <cell r="AR3">
            <v>67</v>
          </cell>
          <cell r="AS3">
            <v>68</v>
          </cell>
        </row>
        <row r="4">
          <cell r="F4" t="str">
            <v>전선관</v>
          </cell>
          <cell r="J4" t="str">
            <v>노말 밴드</v>
          </cell>
          <cell r="L4" t="str">
            <v>전선 및 케이블</v>
          </cell>
          <cell r="S4" t="str">
            <v>Outlet Box</v>
          </cell>
          <cell r="W4" t="str">
            <v xml:space="preserve"> 콘  센  트 </v>
          </cell>
          <cell r="AD4" t="str">
            <v>텀블러SW</v>
          </cell>
          <cell r="AI4" t="str">
            <v xml:space="preserve">            전        등</v>
          </cell>
          <cell r="AN4" t="str">
            <v>Flex.</v>
          </cell>
          <cell r="AO4" t="str">
            <v>Flex.Con.</v>
          </cell>
          <cell r="AP4" t="str">
            <v>스피커</v>
          </cell>
          <cell r="AS4" t="str">
            <v>인터폰</v>
          </cell>
        </row>
        <row r="5">
          <cell r="F5" t="str">
            <v>HI-PVC  16C</v>
          </cell>
          <cell r="G5" t="str">
            <v>HI-PVC  22C</v>
          </cell>
          <cell r="H5" t="str">
            <v>HI-PVC  28C</v>
          </cell>
          <cell r="I5" t="str">
            <v>HI-PVC  36C</v>
          </cell>
          <cell r="J5" t="str">
            <v>HI-PVC  28C</v>
          </cell>
          <cell r="K5" t="str">
            <v>HI-PVC  36C</v>
          </cell>
          <cell r="L5" t="str">
            <v>IV   2.0</v>
          </cell>
          <cell r="M5" t="str">
            <v>IV   5.5sq</v>
          </cell>
          <cell r="N5" t="str">
            <v>GV   2.0sq</v>
          </cell>
          <cell r="O5" t="str">
            <v>CPEV 0.65/10P</v>
          </cell>
          <cell r="P5" t="str">
            <v>CPEV 0.65/20P</v>
          </cell>
          <cell r="Q5" t="str">
            <v>CVV2.0sq/3C</v>
          </cell>
          <cell r="R5" t="str">
            <v>HIV1.6</v>
          </cell>
          <cell r="S5" t="str">
            <v>4각 천정</v>
          </cell>
          <cell r="T5" t="str">
            <v>4각벽부</v>
          </cell>
          <cell r="U5" t="str">
            <v xml:space="preserve">  8 각</v>
          </cell>
          <cell r="V5" t="str">
            <v>SW</v>
          </cell>
          <cell r="W5" t="str">
            <v>1구용</v>
          </cell>
          <cell r="X5" t="str">
            <v>1구방수</v>
          </cell>
          <cell r="Y5" t="str">
            <v>2구용</v>
          </cell>
          <cell r="Z5" t="str">
            <v>에어컨용</v>
          </cell>
          <cell r="AA5" t="str">
            <v>FAN용</v>
          </cell>
          <cell r="AB5" t="str">
            <v>3P320A</v>
          </cell>
          <cell r="AC5" t="str">
            <v>전화용</v>
          </cell>
          <cell r="AD5" t="str">
            <v>1로  1구</v>
          </cell>
          <cell r="AE5" t="str">
            <v>1로  2구</v>
          </cell>
          <cell r="AF5" t="str">
            <v>1로  3구</v>
          </cell>
          <cell r="AG5" t="str">
            <v>IL-60W</v>
          </cell>
          <cell r="AH5" t="str">
            <v>비상등</v>
          </cell>
          <cell r="AI5" t="str">
            <v>FL 2/20매입</v>
          </cell>
          <cell r="AJ5" t="str">
            <v>FL 2/40매입</v>
          </cell>
          <cell r="AK5" t="str">
            <v>FL 2/40펜던트</v>
          </cell>
          <cell r="AL5" t="str">
            <v>MH 250W천정형</v>
          </cell>
          <cell r="AM5" t="str">
            <v>MH 175W벽부형</v>
          </cell>
          <cell r="AN5" t="str">
            <v>제1종 16C</v>
          </cell>
          <cell r="AO5" t="str">
            <v>제1종 16C</v>
          </cell>
          <cell r="AP5" t="str">
            <v>3W    천정형</v>
          </cell>
          <cell r="AQ5" t="str">
            <v>3W    벽부형</v>
          </cell>
          <cell r="AR5" t="str">
            <v>20W옥외칼럼형</v>
          </cell>
          <cell r="AS5" t="str">
            <v>상호식20회로</v>
          </cell>
        </row>
        <row r="6">
          <cell r="F6">
            <v>56</v>
          </cell>
          <cell r="S6">
            <v>2</v>
          </cell>
          <cell r="U6">
            <v>14</v>
          </cell>
          <cell r="V6">
            <v>2</v>
          </cell>
          <cell r="AD6">
            <v>1</v>
          </cell>
          <cell r="AF6">
            <v>1</v>
          </cell>
          <cell r="AG6">
            <v>2</v>
          </cell>
          <cell r="AK6">
            <v>14</v>
          </cell>
        </row>
        <row r="7">
          <cell r="G7">
            <v>18.5</v>
          </cell>
        </row>
        <row r="8">
          <cell r="L8">
            <v>226.2</v>
          </cell>
        </row>
        <row r="9">
          <cell r="F9">
            <v>43</v>
          </cell>
          <cell r="T9">
            <v>2</v>
          </cell>
          <cell r="Y9">
            <v>2</v>
          </cell>
        </row>
        <row r="10">
          <cell r="M10">
            <v>92.4</v>
          </cell>
          <cell r="N10">
            <v>46.2</v>
          </cell>
        </row>
        <row r="11">
          <cell r="F11">
            <v>25.6</v>
          </cell>
          <cell r="S11">
            <v>1</v>
          </cell>
          <cell r="U11">
            <v>7</v>
          </cell>
          <cell r="V11">
            <v>1</v>
          </cell>
          <cell r="AE11">
            <v>1</v>
          </cell>
          <cell r="AL11">
            <v>8</v>
          </cell>
        </row>
        <row r="12">
          <cell r="F12">
            <v>48.2</v>
          </cell>
        </row>
        <row r="13">
          <cell r="L13">
            <v>58.800000000000004</v>
          </cell>
        </row>
        <row r="14">
          <cell r="L14">
            <v>153.60000000000002</v>
          </cell>
        </row>
        <row r="15">
          <cell r="F15">
            <v>66</v>
          </cell>
          <cell r="U15">
            <v>14</v>
          </cell>
          <cell r="V15">
            <v>6</v>
          </cell>
          <cell r="AA15">
            <v>4</v>
          </cell>
          <cell r="AE15">
            <v>2</v>
          </cell>
          <cell r="AK15">
            <v>14</v>
          </cell>
        </row>
        <row r="16">
          <cell r="F16">
            <v>29</v>
          </cell>
        </row>
        <row r="17">
          <cell r="G17">
            <v>4.5</v>
          </cell>
        </row>
        <row r="18">
          <cell r="G18">
            <v>6</v>
          </cell>
        </row>
        <row r="19">
          <cell r="G19">
            <v>9</v>
          </cell>
        </row>
        <row r="20">
          <cell r="L20">
            <v>145.6</v>
          </cell>
        </row>
        <row r="21">
          <cell r="L21">
            <v>90.6</v>
          </cell>
        </row>
        <row r="22">
          <cell r="L22">
            <v>20.399999999999999</v>
          </cell>
        </row>
        <row r="23">
          <cell r="L23">
            <v>30.5</v>
          </cell>
        </row>
        <row r="24">
          <cell r="L24">
            <v>61.199999999999996</v>
          </cell>
        </row>
        <row r="25">
          <cell r="F25">
            <v>81.3</v>
          </cell>
          <cell r="T25">
            <v>4</v>
          </cell>
          <cell r="Y25">
            <v>4</v>
          </cell>
        </row>
        <row r="26">
          <cell r="M26">
            <v>171.4</v>
          </cell>
          <cell r="N26">
            <v>85.7</v>
          </cell>
        </row>
        <row r="27">
          <cell r="F27">
            <v>24.6</v>
          </cell>
          <cell r="S27">
            <v>2</v>
          </cell>
          <cell r="U27">
            <v>4</v>
          </cell>
          <cell r="V27">
            <v>7</v>
          </cell>
          <cell r="AA27">
            <v>3</v>
          </cell>
          <cell r="AD27">
            <v>1</v>
          </cell>
          <cell r="AE27">
            <v>3</v>
          </cell>
          <cell r="AI27">
            <v>2</v>
          </cell>
          <cell r="AJ27">
            <v>4</v>
          </cell>
          <cell r="AN27">
            <v>12</v>
          </cell>
          <cell r="AO27">
            <v>12</v>
          </cell>
        </row>
        <row r="28">
          <cell r="F28">
            <v>28.799999999999997</v>
          </cell>
        </row>
        <row r="29">
          <cell r="L29">
            <v>84.4</v>
          </cell>
        </row>
        <row r="30">
          <cell r="L30">
            <v>97.199999999999989</v>
          </cell>
        </row>
        <row r="31">
          <cell r="F31">
            <v>70.099999999999994</v>
          </cell>
          <cell r="S31">
            <v>2</v>
          </cell>
          <cell r="U31">
            <v>34</v>
          </cell>
          <cell r="V31">
            <v>2</v>
          </cell>
          <cell r="AF31">
            <v>2</v>
          </cell>
          <cell r="AJ31">
            <v>36</v>
          </cell>
          <cell r="AN31">
            <v>72</v>
          </cell>
          <cell r="AO31">
            <v>72</v>
          </cell>
        </row>
        <row r="32">
          <cell r="F32">
            <v>7.9</v>
          </cell>
        </row>
        <row r="33">
          <cell r="G33">
            <v>9.6999999999999993</v>
          </cell>
        </row>
        <row r="34">
          <cell r="L34">
            <v>325.39999999999998</v>
          </cell>
        </row>
        <row r="35">
          <cell r="L35">
            <v>30.900000000000002</v>
          </cell>
        </row>
        <row r="36">
          <cell r="L36">
            <v>46</v>
          </cell>
        </row>
        <row r="37">
          <cell r="F37">
            <v>150.6</v>
          </cell>
          <cell r="S37">
            <v>5</v>
          </cell>
          <cell r="T37">
            <v>4</v>
          </cell>
          <cell r="U37">
            <v>53</v>
          </cell>
          <cell r="V37">
            <v>3</v>
          </cell>
          <cell r="AD37">
            <v>1</v>
          </cell>
          <cell r="AF37">
            <v>2</v>
          </cell>
          <cell r="AH37">
            <v>4</v>
          </cell>
          <cell r="AJ37">
            <v>58</v>
          </cell>
          <cell r="AN37">
            <v>116</v>
          </cell>
          <cell r="AO37">
            <v>116</v>
          </cell>
        </row>
        <row r="38">
          <cell r="F38">
            <v>6</v>
          </cell>
        </row>
        <row r="39">
          <cell r="G39">
            <v>5.5</v>
          </cell>
        </row>
        <row r="40">
          <cell r="G40">
            <v>3</v>
          </cell>
        </row>
        <row r="41">
          <cell r="H41">
            <v>10.199999999999999</v>
          </cell>
          <cell r="J41">
            <v>1</v>
          </cell>
        </row>
        <row r="42">
          <cell r="L42">
            <v>602.79999999999995</v>
          </cell>
        </row>
        <row r="43">
          <cell r="L43">
            <v>21.6</v>
          </cell>
        </row>
        <row r="44">
          <cell r="L44">
            <v>26.8</v>
          </cell>
        </row>
        <row r="45">
          <cell r="L45">
            <v>18</v>
          </cell>
        </row>
        <row r="46">
          <cell r="L46">
            <v>96</v>
          </cell>
        </row>
        <row r="47">
          <cell r="F47">
            <v>62.5</v>
          </cell>
          <cell r="T47">
            <v>7</v>
          </cell>
          <cell r="Y47">
            <v>5</v>
          </cell>
          <cell r="Z47">
            <v>2</v>
          </cell>
        </row>
        <row r="48">
          <cell r="M48">
            <v>136.80000000000001</v>
          </cell>
          <cell r="N48">
            <v>68.400000000000006</v>
          </cell>
        </row>
        <row r="49">
          <cell r="F49">
            <v>77</v>
          </cell>
          <cell r="T49">
            <v>6</v>
          </cell>
          <cell r="Y49">
            <v>6</v>
          </cell>
        </row>
        <row r="50">
          <cell r="M50">
            <v>164.6</v>
          </cell>
          <cell r="N50">
            <v>82.3</v>
          </cell>
        </row>
        <row r="51">
          <cell r="F51">
            <v>22</v>
          </cell>
          <cell r="T51">
            <v>2</v>
          </cell>
          <cell r="W51">
            <v>2</v>
          </cell>
        </row>
        <row r="52">
          <cell r="M52">
            <v>49.8</v>
          </cell>
          <cell r="N52">
            <v>24.9</v>
          </cell>
        </row>
        <row r="53">
          <cell r="F53">
            <v>19</v>
          </cell>
          <cell r="T53">
            <v>3</v>
          </cell>
          <cell r="W53">
            <v>1</v>
          </cell>
          <cell r="X53">
            <v>2</v>
          </cell>
        </row>
        <row r="54">
          <cell r="M54">
            <v>45</v>
          </cell>
          <cell r="N54">
            <v>22.5</v>
          </cell>
        </row>
        <row r="55">
          <cell r="G55">
            <v>16.5</v>
          </cell>
          <cell r="T55">
            <v>1</v>
          </cell>
          <cell r="AB55">
            <v>1</v>
          </cell>
        </row>
        <row r="56">
          <cell r="M56">
            <v>56.400000000000006</v>
          </cell>
          <cell r="N56">
            <v>18.8</v>
          </cell>
        </row>
        <row r="57">
          <cell r="H57">
            <v>22</v>
          </cell>
        </row>
        <row r="58">
          <cell r="M58">
            <v>104</v>
          </cell>
          <cell r="N58">
            <v>26</v>
          </cell>
        </row>
        <row r="59">
          <cell r="F59">
            <v>5</v>
          </cell>
          <cell r="T59">
            <v>1</v>
          </cell>
          <cell r="AQ59">
            <v>1</v>
          </cell>
        </row>
        <row r="60">
          <cell r="R60">
            <v>16.799999999999997</v>
          </cell>
        </row>
        <row r="61">
          <cell r="F61">
            <v>34.4</v>
          </cell>
          <cell r="T61">
            <v>2</v>
          </cell>
          <cell r="AQ61">
            <v>2</v>
          </cell>
        </row>
        <row r="62">
          <cell r="R62">
            <v>106.80000000000001</v>
          </cell>
        </row>
        <row r="63">
          <cell r="F63">
            <v>52</v>
          </cell>
          <cell r="T63">
            <v>1</v>
          </cell>
          <cell r="U63">
            <v>5</v>
          </cell>
          <cell r="AP63">
            <v>5</v>
          </cell>
          <cell r="AQ63">
            <v>1</v>
          </cell>
        </row>
        <row r="64">
          <cell r="R64">
            <v>171.89999999999998</v>
          </cell>
        </row>
        <row r="65">
          <cell r="F65">
            <v>24.5</v>
          </cell>
        </row>
        <row r="66">
          <cell r="Q66">
            <v>26.5</v>
          </cell>
        </row>
        <row r="67">
          <cell r="G67">
            <v>24.5</v>
          </cell>
        </row>
        <row r="68">
          <cell r="Q68">
            <v>26.5</v>
          </cell>
        </row>
        <row r="69">
          <cell r="O69">
            <v>26.5</v>
          </cell>
        </row>
        <row r="71">
          <cell r="G71">
            <v>31.5</v>
          </cell>
          <cell r="T71">
            <v>2</v>
          </cell>
          <cell r="V71">
            <v>1</v>
          </cell>
          <cell r="AC71">
            <v>3</v>
          </cell>
        </row>
        <row r="72">
          <cell r="O72">
            <v>32.700000000000003</v>
          </cell>
        </row>
        <row r="73">
          <cell r="G73">
            <v>9.5</v>
          </cell>
        </row>
        <row r="74">
          <cell r="O74">
            <v>11.5</v>
          </cell>
        </row>
        <row r="76">
          <cell r="G76">
            <v>31.5</v>
          </cell>
          <cell r="T76">
            <v>2</v>
          </cell>
          <cell r="V76">
            <v>1</v>
          </cell>
          <cell r="AS76">
            <v>1</v>
          </cell>
        </row>
        <row r="77">
          <cell r="P77">
            <v>32.700000000000003</v>
          </cell>
        </row>
        <row r="78">
          <cell r="I78">
            <v>9.5</v>
          </cell>
          <cell r="K78">
            <v>3</v>
          </cell>
        </row>
        <row r="79">
          <cell r="P79">
            <v>23</v>
          </cell>
        </row>
        <row r="80">
          <cell r="F80">
            <v>389</v>
          </cell>
          <cell r="G80">
            <v>70</v>
          </cell>
          <cell r="H80">
            <v>0</v>
          </cell>
          <cell r="I80">
            <v>0</v>
          </cell>
          <cell r="J80">
            <v>0</v>
          </cell>
          <cell r="K80">
            <v>0</v>
          </cell>
          <cell r="L80">
            <v>787</v>
          </cell>
          <cell r="M80">
            <v>264</v>
          </cell>
          <cell r="N80">
            <v>132</v>
          </cell>
          <cell r="O80">
            <v>0</v>
          </cell>
          <cell r="P80">
            <v>33</v>
          </cell>
          <cell r="Q80">
            <v>0</v>
          </cell>
          <cell r="R80">
            <v>124</v>
          </cell>
          <cell r="S80">
            <v>3</v>
          </cell>
          <cell r="T80">
            <v>11</v>
          </cell>
          <cell r="U80">
            <v>35</v>
          </cell>
          <cell r="V80">
            <v>10</v>
          </cell>
          <cell r="W80">
            <v>0</v>
          </cell>
          <cell r="X80">
            <v>0</v>
          </cell>
          <cell r="Y80">
            <v>6</v>
          </cell>
          <cell r="Z80">
            <v>0</v>
          </cell>
          <cell r="AA80">
            <v>4</v>
          </cell>
          <cell r="AB80">
            <v>0</v>
          </cell>
          <cell r="AC80">
            <v>0</v>
          </cell>
          <cell r="AD80">
            <v>1</v>
          </cell>
          <cell r="AE80">
            <v>3</v>
          </cell>
          <cell r="AF80">
            <v>1</v>
          </cell>
          <cell r="AG80">
            <v>2</v>
          </cell>
          <cell r="AH80">
            <v>0</v>
          </cell>
          <cell r="AI80">
            <v>0</v>
          </cell>
          <cell r="AJ80">
            <v>0</v>
          </cell>
          <cell r="AK80">
            <v>28</v>
          </cell>
          <cell r="AL80">
            <v>8</v>
          </cell>
          <cell r="AM80">
            <v>0</v>
          </cell>
          <cell r="AN80">
            <v>0</v>
          </cell>
          <cell r="AO80">
            <v>0</v>
          </cell>
          <cell r="AP80">
            <v>0</v>
          </cell>
          <cell r="AQ80">
            <v>3</v>
          </cell>
          <cell r="AR80">
            <v>0</v>
          </cell>
          <cell r="AS80">
            <v>1</v>
          </cell>
        </row>
      </sheetData>
      <sheetData sheetId="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s>
    <sheetDataSet>
      <sheetData sheetId="0" refreshError="1"/>
      <sheetData sheetId="1" refreshError="1"/>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도급"/>
      <sheetName val="A-4"/>
      <sheetName val="준검 내역서"/>
      <sheetName val="원남울진낙찰내역(99.4.13 부산청)"/>
      <sheetName val="3F"/>
      <sheetName val="낙찰표"/>
      <sheetName val="WORK"/>
      <sheetName val="전기공사"/>
      <sheetName val="지급자재"/>
      <sheetName val="9GNG운반"/>
      <sheetName val="DATE"/>
      <sheetName val="원가서"/>
      <sheetName val="DANGA"/>
      <sheetName val="환율change"/>
      <sheetName val="옥외외등집계표"/>
      <sheetName val="원본(갑지)"/>
      <sheetName val="산출내역서집계표"/>
      <sheetName val="참조자료"/>
      <sheetName val="신고조서"/>
      <sheetName val="공사비집계"/>
      <sheetName val="공통가설"/>
      <sheetName val="부문손익"/>
      <sheetName val="HERO01"/>
      <sheetName val="ABUT수량-A1"/>
      <sheetName val="퍼스트"/>
      <sheetName val="공사"/>
      <sheetName val="SOS_PLC &amp; Panel"/>
      <sheetName val="wall"/>
      <sheetName val="A01"/>
      <sheetName val="A11"/>
      <sheetName val="A16"/>
      <sheetName val="A02"/>
      <sheetName val="A03"/>
      <sheetName val="A04"/>
      <sheetName val="A05"/>
      <sheetName val="A06"/>
      <sheetName val="A07"/>
      <sheetName val="A08a"/>
      <sheetName val="A08b"/>
      <sheetName val="#REF"/>
      <sheetName val="단가표"/>
      <sheetName val="Total"/>
      <sheetName val="내역서"/>
      <sheetName val="골조시행"/>
      <sheetName val="_갑지"/>
      <sheetName val="현장별"/>
      <sheetName val="Sheet1"/>
      <sheetName val="Sheet3"/>
      <sheetName val="금융비용"/>
      <sheetName val="여과지동"/>
      <sheetName val="기초자료"/>
      <sheetName val="대림경상68억"/>
      <sheetName val="조명시설"/>
      <sheetName val="원하대비"/>
      <sheetName val="갑지(추정)"/>
      <sheetName val="CAUDIT"/>
      <sheetName val="세부추진"/>
      <sheetName val="상용보강"/>
      <sheetName val="마산월령동골조물량변경"/>
      <sheetName val="시화점실행"/>
      <sheetName val="프랜트면허"/>
      <sheetName val="토목주소"/>
      <sheetName val="공사비증감"/>
      <sheetName val="부대공Ⅱ"/>
      <sheetName val="Sheet4"/>
      <sheetName val="개요"/>
      <sheetName val="견적정보"/>
      <sheetName val=" 갑지"/>
      <sheetName val="장비단가"/>
      <sheetName val="I一般比"/>
      <sheetName val="Sheet6"/>
      <sheetName val="S0"/>
      <sheetName val="신천3호용수로"/>
      <sheetName val="포장(수량)-관로부"/>
      <sheetName val="설계내역서"/>
      <sheetName val="원남울진낙찰내역(99_4_13_부산청)"/>
      <sheetName val="준검_내역서"/>
      <sheetName val="SOS_PLC_&amp;_Panel"/>
      <sheetName val="인건비"/>
      <sheetName val="sh1"/>
      <sheetName val="부하계산서"/>
      <sheetName val="기안"/>
      <sheetName val="제4절-1"/>
      <sheetName val="목차"/>
      <sheetName val="손익분석"/>
      <sheetName val="갑지"/>
      <sheetName val="원가"/>
      <sheetName val="노무비"/>
      <sheetName val="선급금신청서"/>
      <sheetName val="98지급계획"/>
      <sheetName val="APT"/>
      <sheetName val="소비자가"/>
      <sheetName val="추가예산"/>
      <sheetName val="6호기"/>
      <sheetName val="월별수입"/>
      <sheetName val="data"/>
      <sheetName val="문학간접"/>
      <sheetName val="2.건축"/>
      <sheetName val="전 기"/>
      <sheetName val="표지"/>
      <sheetName val="영업소실적"/>
      <sheetName val="옥외배관기본공량"/>
      <sheetName val="98NS-N"/>
      <sheetName val="관급자재"/>
      <sheetName val="정렬"/>
      <sheetName val="교각1"/>
      <sheetName val="1.수인터널"/>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계산서"/>
      <sheetName val="DATA"/>
      <sheetName val="Sheet1"/>
      <sheetName val="Sheet2"/>
      <sheetName val="Sheet3"/>
      <sheetName val="Sheet4"/>
      <sheetName val="Sheet5"/>
      <sheetName val="Sheet6"/>
      <sheetName val="Sheet7"/>
      <sheetName val="Sheet8"/>
      <sheetName val="Sheet9"/>
      <sheetName val="Sheet10"/>
      <sheetName val="부하 계산서 (2)"/>
      <sheetName val="Sheet11"/>
      <sheetName val="Sheet12"/>
      <sheetName val="Sheet13"/>
      <sheetName val="Sheet14"/>
      <sheetName val="Sheet15"/>
      <sheetName val="Sheet16"/>
      <sheetName val="COMPRESSOR"/>
    </sheetNames>
    <sheetDataSet>
      <sheetData sheetId="0"/>
      <sheetData sheetId="1" refreshError="1">
        <row r="4">
          <cell r="B4">
            <v>1E-3</v>
          </cell>
          <cell r="C4">
            <v>30</v>
          </cell>
          <cell r="E4">
            <v>1E-3</v>
          </cell>
          <cell r="F4">
            <v>20</v>
          </cell>
        </row>
        <row r="5">
          <cell r="B5">
            <v>30.001000000000001</v>
          </cell>
          <cell r="C5">
            <v>50</v>
          </cell>
          <cell r="E5">
            <v>20.001000000000001</v>
          </cell>
          <cell r="F5">
            <v>30</v>
          </cell>
        </row>
        <row r="6">
          <cell r="B6">
            <v>50.000999999999998</v>
          </cell>
          <cell r="C6">
            <v>60</v>
          </cell>
          <cell r="E6">
            <v>30.001000000000001</v>
          </cell>
          <cell r="F6">
            <v>40</v>
          </cell>
        </row>
        <row r="7">
          <cell r="B7">
            <v>60.000999999999998</v>
          </cell>
          <cell r="C7">
            <v>100</v>
          </cell>
          <cell r="E7">
            <v>40.000999999999998</v>
          </cell>
          <cell r="F7">
            <v>50</v>
          </cell>
        </row>
        <row r="8">
          <cell r="B8">
            <v>100.001</v>
          </cell>
          <cell r="C8">
            <v>225</v>
          </cell>
          <cell r="E8">
            <v>50.000999999999998</v>
          </cell>
          <cell r="F8">
            <v>60</v>
          </cell>
        </row>
        <row r="9">
          <cell r="B9">
            <v>225.001</v>
          </cell>
          <cell r="C9">
            <v>400</v>
          </cell>
          <cell r="E9">
            <v>60.000999999999998</v>
          </cell>
          <cell r="F9">
            <v>75</v>
          </cell>
        </row>
        <row r="10">
          <cell r="B10">
            <v>400.00099999999998</v>
          </cell>
          <cell r="C10">
            <v>600</v>
          </cell>
          <cell r="E10">
            <v>75.001000000000005</v>
          </cell>
          <cell r="F10">
            <v>100</v>
          </cell>
        </row>
        <row r="11">
          <cell r="B11">
            <v>600.00099999999998</v>
          </cell>
          <cell r="C11">
            <v>800</v>
          </cell>
          <cell r="E11">
            <v>100.001</v>
          </cell>
          <cell r="F11">
            <v>125</v>
          </cell>
        </row>
        <row r="12">
          <cell r="B12">
            <v>800.00099999999998</v>
          </cell>
          <cell r="C12">
            <v>1000</v>
          </cell>
          <cell r="E12">
            <v>125.001</v>
          </cell>
          <cell r="F12">
            <v>150</v>
          </cell>
        </row>
        <row r="13">
          <cell r="B13">
            <v>1000.001</v>
          </cell>
          <cell r="C13">
            <v>1200</v>
          </cell>
          <cell r="E13">
            <v>150.001</v>
          </cell>
          <cell r="F13">
            <v>175</v>
          </cell>
        </row>
        <row r="14">
          <cell r="E14">
            <v>175.001</v>
          </cell>
          <cell r="F14">
            <v>200</v>
          </cell>
        </row>
        <row r="15">
          <cell r="E15">
            <v>200.001</v>
          </cell>
          <cell r="F15">
            <v>225</v>
          </cell>
        </row>
        <row r="16">
          <cell r="E16">
            <v>225.001</v>
          </cell>
          <cell r="F16">
            <v>250</v>
          </cell>
        </row>
        <row r="17">
          <cell r="E17">
            <v>250.001</v>
          </cell>
          <cell r="F17">
            <v>300</v>
          </cell>
        </row>
        <row r="18">
          <cell r="E18">
            <v>300.00099999999998</v>
          </cell>
          <cell r="F18">
            <v>350</v>
          </cell>
        </row>
        <row r="19">
          <cell r="E19">
            <v>350.00099999999998</v>
          </cell>
          <cell r="F19">
            <v>400</v>
          </cell>
        </row>
        <row r="20">
          <cell r="E20">
            <v>400.00099999999998</v>
          </cell>
          <cell r="F20">
            <v>500</v>
          </cell>
        </row>
        <row r="21">
          <cell r="E21">
            <v>500.00099999999998</v>
          </cell>
          <cell r="F21">
            <v>600</v>
          </cell>
        </row>
        <row r="22">
          <cell r="E22">
            <v>600.00099999999998</v>
          </cell>
          <cell r="F22">
            <v>700</v>
          </cell>
        </row>
        <row r="23">
          <cell r="E23">
            <v>700.00099999999998</v>
          </cell>
          <cell r="F23">
            <v>800</v>
          </cell>
        </row>
        <row r="24">
          <cell r="E24">
            <v>800.00099999999998</v>
          </cell>
          <cell r="F24">
            <v>1000</v>
          </cell>
        </row>
        <row r="25">
          <cell r="E25">
            <v>1000.001</v>
          </cell>
          <cell r="F25">
            <v>1200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GUJI-DG"/>
    </sheetNames>
    <sheetDataSet>
      <sheetData sheetId="0" refreshError="1"/>
      <sheetData sheetId="1"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ow r="5">
          <cell r="J5" t="str">
            <v>금  액</v>
          </cell>
        </row>
      </sheetData>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노임단가"/>
      <sheetName val="일위대가목록표"/>
    </sheetNames>
    <sheetDataSet>
      <sheetData sheetId="0" refreshError="1"/>
      <sheetData sheetId="1" refreshError="1"/>
      <sheetData sheetId="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BID"/>
      <sheetName val="산출내역서"/>
      <sheetName val="준검 내역서"/>
      <sheetName val="단가"/>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금액총괄표"/>
      <sheetName val="금액내역서"/>
      <sheetName val="sheet1"/>
      <sheetName val="수량산출서 (2)"/>
      <sheetName val="총괄표"/>
      <sheetName val="집계표"/>
      <sheetName val="내역서"/>
      <sheetName val="일위대가목록"/>
      <sheetName val="일위대가"/>
      <sheetName val="단가대비표"/>
    </sheetNames>
    <sheetDataSet>
      <sheetData sheetId="0"/>
      <sheetData sheetId="1"/>
      <sheetData sheetId="2">
        <row r="4">
          <cell r="D4" t="str">
            <v>대</v>
          </cell>
        </row>
        <row r="5">
          <cell r="D5" t="str">
            <v>대</v>
          </cell>
        </row>
        <row r="7">
          <cell r="D7" t="str">
            <v>대</v>
          </cell>
        </row>
        <row r="8">
          <cell r="D8" t="str">
            <v>대</v>
          </cell>
        </row>
      </sheetData>
      <sheetData sheetId="3"/>
      <sheetData sheetId="4"/>
      <sheetData sheetId="5"/>
      <sheetData sheetId="6"/>
      <sheetData sheetId="7"/>
      <sheetData sheetId="8"/>
      <sheetData sheetId="9" refreshError="1"/>
      <sheetData sheetId="10"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기계단가"/>
      <sheetName val="노임단가"/>
      <sheetName val="토공"/>
      <sheetName val="포장공"/>
      <sheetName val="배수,하수"/>
      <sheetName val="PM접합"/>
      <sheetName val="버트융착접합"/>
      <sheetName val="pe융착이경이음관"/>
      <sheetName val="pe이음관"/>
      <sheetName val="프랜지접합"/>
      <sheetName val="제수변.밸브"/>
      <sheetName val="계량기설치"/>
      <sheetName val="새들접합"/>
      <sheetName val="조경높이"/>
      <sheetName val="조경관목"/>
      <sheetName val="글자새김"/>
      <sheetName val="돌쌓기"/>
      <sheetName val="금속"/>
      <sheetName val="부대공"/>
      <sheetName val="금액내역서"/>
    </sheetNames>
    <sheetDataSet>
      <sheetData sheetId="0" refreshError="1"/>
      <sheetData sheetId="1"/>
      <sheetData sheetId="2" refreshError="1">
        <row r="2">
          <cell r="A2" t="str">
            <v>갱부</v>
          </cell>
        </row>
        <row r="3">
          <cell r="A3" t="str">
            <v>건설기계운전기사</v>
          </cell>
        </row>
        <row r="4">
          <cell r="A4" t="str">
            <v>건설기계운전조수</v>
          </cell>
        </row>
        <row r="5">
          <cell r="A5" t="str">
            <v>건설기계조장</v>
          </cell>
        </row>
        <row r="6">
          <cell r="A6" t="str">
            <v>건축목공</v>
          </cell>
        </row>
        <row r="7">
          <cell r="A7" t="str">
            <v>건출공</v>
          </cell>
        </row>
        <row r="8">
          <cell r="A8" t="str">
            <v>계장공</v>
          </cell>
        </row>
        <row r="9">
          <cell r="A9" t="str">
            <v>고급선원</v>
          </cell>
        </row>
        <row r="10">
          <cell r="A10" t="str">
            <v>고압케이블전공</v>
          </cell>
        </row>
        <row r="11">
          <cell r="A11" t="str">
            <v>궤도공</v>
          </cell>
        </row>
        <row r="12">
          <cell r="A12" t="str">
            <v>기계공</v>
          </cell>
        </row>
        <row r="13">
          <cell r="A13" t="str">
            <v>기계설치공</v>
          </cell>
        </row>
        <row r="14">
          <cell r="A14" t="str">
            <v>내선전공</v>
          </cell>
        </row>
        <row r="15">
          <cell r="A15" t="str">
            <v>내장공</v>
          </cell>
        </row>
        <row r="16">
          <cell r="A16" t="str">
            <v>닥트공</v>
          </cell>
        </row>
        <row r="17">
          <cell r="A17" t="str">
            <v>도배공</v>
          </cell>
        </row>
        <row r="18">
          <cell r="A18" t="str">
            <v>도장공</v>
          </cell>
        </row>
        <row r="19">
          <cell r="A19" t="str">
            <v>동발공(터널)</v>
          </cell>
        </row>
        <row r="20">
          <cell r="A20" t="str">
            <v>목도</v>
          </cell>
        </row>
        <row r="21">
          <cell r="A21" t="str">
            <v>무선안테나공</v>
          </cell>
        </row>
        <row r="22">
          <cell r="A22" t="str">
            <v>미장공</v>
          </cell>
        </row>
        <row r="23">
          <cell r="A23" t="str">
            <v>방수공</v>
          </cell>
        </row>
        <row r="24">
          <cell r="A24" t="str">
            <v>배관공</v>
          </cell>
        </row>
        <row r="25">
          <cell r="A25" t="str">
            <v>배전전공</v>
          </cell>
        </row>
        <row r="26">
          <cell r="A26" t="str">
            <v>배전활선전공</v>
          </cell>
        </row>
        <row r="27">
          <cell r="A27" t="str">
            <v>벅목부</v>
          </cell>
        </row>
        <row r="28">
          <cell r="A28" t="str">
            <v>벽돌(블록)제작공</v>
          </cell>
        </row>
        <row r="29">
          <cell r="A29" t="str">
            <v>보링공(지질조사)</v>
          </cell>
        </row>
        <row r="30">
          <cell r="A30" t="str">
            <v>보안공</v>
          </cell>
        </row>
        <row r="31">
          <cell r="A31" t="str">
            <v>보온공</v>
          </cell>
        </row>
        <row r="32">
          <cell r="A32" t="str">
            <v>보일러공</v>
          </cell>
        </row>
        <row r="33">
          <cell r="A33" t="str">
            <v>보통선원</v>
          </cell>
        </row>
        <row r="34">
          <cell r="A34" t="str">
            <v>보통인부</v>
          </cell>
        </row>
        <row r="35">
          <cell r="A35" t="str">
            <v>비계공</v>
          </cell>
        </row>
        <row r="36">
          <cell r="A36" t="str">
            <v>샷시공</v>
          </cell>
        </row>
        <row r="37">
          <cell r="A37" t="str">
            <v>석공</v>
          </cell>
        </row>
        <row r="38">
          <cell r="A38" t="str">
            <v>선부</v>
          </cell>
        </row>
        <row r="39">
          <cell r="A39" t="str">
            <v>송전전공</v>
          </cell>
        </row>
        <row r="40">
          <cell r="A40" t="str">
            <v>송전활선전공</v>
          </cell>
        </row>
        <row r="41">
          <cell r="A41" t="str">
            <v>시공측량사</v>
          </cell>
        </row>
        <row r="42">
          <cell r="A42" t="str">
            <v>시공측량사조수</v>
          </cell>
        </row>
        <row r="43">
          <cell r="A43" t="str">
            <v>시험보조수</v>
          </cell>
        </row>
        <row r="44">
          <cell r="A44" t="str">
            <v>시험관련기사</v>
          </cell>
        </row>
        <row r="45">
          <cell r="A45" t="str">
            <v>시험관련산업기사</v>
          </cell>
        </row>
        <row r="46">
          <cell r="A46" t="str">
            <v>연마공</v>
          </cell>
        </row>
        <row r="47">
          <cell r="A47" t="str">
            <v>용접공</v>
          </cell>
        </row>
        <row r="48">
          <cell r="A48" t="str">
            <v>용접공(철도)</v>
          </cell>
        </row>
        <row r="49">
          <cell r="A49" t="str">
            <v>운전사(기계)</v>
          </cell>
        </row>
        <row r="50">
          <cell r="A50" t="str">
            <v>운전사(운반차)</v>
          </cell>
        </row>
        <row r="51">
          <cell r="A51" t="str">
            <v>위생공</v>
          </cell>
        </row>
        <row r="52">
          <cell r="A52" t="str">
            <v>유리공</v>
          </cell>
        </row>
        <row r="53">
          <cell r="A53" t="str">
            <v>작업반장</v>
          </cell>
        </row>
        <row r="54">
          <cell r="A54" t="str">
            <v>잠수부</v>
          </cell>
        </row>
        <row r="55">
          <cell r="A55" t="str">
            <v>저압케이블전공</v>
          </cell>
        </row>
        <row r="56">
          <cell r="A56" t="str">
            <v>절단공</v>
          </cell>
        </row>
        <row r="57">
          <cell r="A57" t="str">
            <v>제도사</v>
          </cell>
        </row>
        <row r="58">
          <cell r="A58" t="str">
            <v>제철축로공</v>
          </cell>
        </row>
        <row r="59">
          <cell r="A59" t="str">
            <v>조경공</v>
          </cell>
        </row>
        <row r="60">
          <cell r="A60" t="str">
            <v>조력공</v>
          </cell>
        </row>
        <row r="61">
          <cell r="A61" t="str">
            <v>조림인부</v>
          </cell>
        </row>
        <row r="62">
          <cell r="A62" t="str">
            <v>조적공</v>
          </cell>
        </row>
        <row r="63">
          <cell r="A63" t="str">
            <v>준설선기관사</v>
          </cell>
        </row>
        <row r="64">
          <cell r="A64" t="str">
            <v>준설선기관장</v>
          </cell>
        </row>
        <row r="65">
          <cell r="A65" t="str">
            <v>준설선선장</v>
          </cell>
        </row>
        <row r="66">
          <cell r="A66" t="str">
            <v>준설선운전사</v>
          </cell>
        </row>
        <row r="67">
          <cell r="A67" t="str">
            <v>준설선전기사</v>
          </cell>
        </row>
        <row r="68">
          <cell r="A68" t="str">
            <v>줄눈공</v>
          </cell>
        </row>
        <row r="69">
          <cell r="A69" t="str">
            <v>지붕잇기공</v>
          </cell>
        </row>
        <row r="70">
          <cell r="A70" t="str">
            <v>지적기능산업기사</v>
          </cell>
        </row>
        <row r="71">
          <cell r="A71" t="str">
            <v>지적기능사</v>
          </cell>
        </row>
        <row r="72">
          <cell r="A72" t="str">
            <v>지적기사</v>
          </cell>
        </row>
        <row r="73">
          <cell r="A73" t="str">
            <v>지적산업기사</v>
          </cell>
        </row>
        <row r="74">
          <cell r="A74" t="str">
            <v>착암공</v>
          </cell>
        </row>
        <row r="75">
          <cell r="A75" t="str">
            <v>창호목공</v>
          </cell>
        </row>
        <row r="76">
          <cell r="A76" t="str">
            <v>철골공</v>
          </cell>
        </row>
        <row r="77">
          <cell r="A77" t="str">
            <v>철공</v>
          </cell>
        </row>
        <row r="78">
          <cell r="A78" t="str">
            <v>철근공</v>
          </cell>
        </row>
        <row r="79">
          <cell r="A79" t="str">
            <v>철도신호공</v>
          </cell>
        </row>
        <row r="80">
          <cell r="A80" t="str">
            <v>철판공</v>
          </cell>
        </row>
        <row r="81">
          <cell r="A81" t="str">
            <v>측부</v>
          </cell>
        </row>
        <row r="82">
          <cell r="A82" t="str">
            <v>치장벽돌공</v>
          </cell>
        </row>
        <row r="83">
          <cell r="A83" t="str">
            <v>콘크리트공</v>
          </cell>
        </row>
        <row r="84">
          <cell r="A84" t="str">
            <v>타일공</v>
          </cell>
        </row>
        <row r="85">
          <cell r="A85" t="str">
            <v>통신내선공</v>
          </cell>
        </row>
        <row r="86">
          <cell r="A86" t="str">
            <v>통신설비공</v>
          </cell>
        </row>
        <row r="87">
          <cell r="A87" t="str">
            <v>통신외선공</v>
          </cell>
        </row>
        <row r="88">
          <cell r="A88" t="str">
            <v>통신케이블공</v>
          </cell>
        </row>
        <row r="89">
          <cell r="A89" t="str">
            <v>특고압케이블전공</v>
          </cell>
        </row>
        <row r="90">
          <cell r="A90" t="str">
            <v>특별인부</v>
          </cell>
        </row>
        <row r="91">
          <cell r="A91" t="str">
            <v>특수비계공</v>
          </cell>
        </row>
        <row r="92">
          <cell r="A92" t="str">
            <v>판넬조립공</v>
          </cell>
        </row>
        <row r="93">
          <cell r="A93" t="str">
            <v>포설공</v>
          </cell>
        </row>
        <row r="94">
          <cell r="A94" t="str">
            <v>포장공</v>
          </cell>
        </row>
        <row r="95">
          <cell r="A95" t="str">
            <v>플랜트기계설치공</v>
          </cell>
        </row>
        <row r="96">
          <cell r="A96" t="str">
            <v>플랜트배관공</v>
          </cell>
        </row>
        <row r="97">
          <cell r="A97" t="str">
            <v>플랜트용접공</v>
          </cell>
        </row>
        <row r="98">
          <cell r="A98" t="str">
            <v>플랜트전공</v>
          </cell>
        </row>
        <row r="99">
          <cell r="A99" t="str">
            <v>플랜트제관공</v>
          </cell>
        </row>
        <row r="100">
          <cell r="A100" t="str">
            <v>플랜트특수용접공</v>
          </cell>
        </row>
        <row r="101">
          <cell r="A101" t="str">
            <v>할석공</v>
          </cell>
        </row>
        <row r="102">
          <cell r="A102" t="str">
            <v>함석공</v>
          </cell>
        </row>
        <row r="103">
          <cell r="A103" t="str">
            <v>현도사</v>
          </cell>
        </row>
        <row r="104">
          <cell r="A104" t="str">
            <v>형틀목공</v>
          </cell>
        </row>
        <row r="105">
          <cell r="A105" t="str">
            <v>화약취급공</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투찰내역"/>
      <sheetName val="2000년1차"/>
      <sheetName val="2000전체분"/>
      <sheetName val="교통대책내역"/>
      <sheetName val="집계표"/>
      <sheetName val="조경일람"/>
      <sheetName val="내역서"/>
      <sheetName val="조명일위"/>
      <sheetName val="단가일람"/>
      <sheetName val="BID"/>
      <sheetName val="부대공사비"/>
      <sheetName val="SLAB데이터"/>
      <sheetName val="차액보증"/>
      <sheetName val="#REF"/>
      <sheetName val="간접1"/>
      <sheetName val="약품공급2"/>
      <sheetName val="99총공사내역서"/>
      <sheetName val="퍼스트"/>
      <sheetName val="지질조사"/>
      <sheetName val="정부노임단가"/>
      <sheetName val="노임"/>
      <sheetName val="접지수량"/>
      <sheetName val="C1ㅇ"/>
      <sheetName val="CALCULATION"/>
      <sheetName val="실행철강하도"/>
      <sheetName val="Total 단위경유량집계"/>
      <sheetName val="MOTOR"/>
      <sheetName val="실행내역"/>
      <sheetName val="전체제잡비"/>
      <sheetName val="RE9604"/>
      <sheetName val="sheet1"/>
      <sheetName val="원가계산서"/>
      <sheetName val="1,2공구원가계산서"/>
      <sheetName val="2공구산출내역"/>
      <sheetName val="1공구산출내역서"/>
      <sheetName val="제경비"/>
      <sheetName val="마산월령동골조물량변경"/>
      <sheetName val="산근"/>
      <sheetName val="기계경비(시간당)"/>
      <sheetName val="DB"/>
      <sheetName val="조명시설"/>
      <sheetName val="DANGA"/>
      <sheetName val="일위대가"/>
      <sheetName val="설계조건"/>
      <sheetName val="건축내역"/>
      <sheetName val="단가"/>
      <sheetName val="잡철물"/>
      <sheetName val="구조물공"/>
      <sheetName val="부대공"/>
      <sheetName val="배수공"/>
      <sheetName val="토공"/>
      <sheetName val="포장공"/>
      <sheetName val="토공유동표(전체.당초)"/>
      <sheetName val="총공사내역서"/>
      <sheetName val="관급"/>
      <sheetName val="기본단가표"/>
      <sheetName val="재료집계표"/>
      <sheetName val="준검 내역서"/>
      <sheetName val="SIL98"/>
      <sheetName val="내역(원안-대안)"/>
      <sheetName val="내역서(전기)"/>
      <sheetName val="교각1"/>
      <sheetName val="품셈TABLE"/>
      <sheetName val="금액내역서"/>
      <sheetName val="항목(1)"/>
      <sheetName val="총괄표"/>
      <sheetName val="노임단가"/>
      <sheetName val="단위단가"/>
      <sheetName val="수량산출서"/>
      <sheetName val="산출근거"/>
      <sheetName val="1.수인터널"/>
      <sheetName val="적점"/>
      <sheetName val="N賃率-職"/>
      <sheetName val="기계경비일람"/>
      <sheetName val="작성방법"/>
      <sheetName val="당진1,2호기전선관설치및접지4차공사내역서-을지"/>
      <sheetName val="기계내역서"/>
      <sheetName val="1001"/>
      <sheetName val="공사개요"/>
      <sheetName val="매입세율"/>
      <sheetName val="NYS"/>
      <sheetName val="일위목록"/>
      <sheetName val="요율"/>
      <sheetName val="자재일람"/>
      <sheetName val="하남내역"/>
      <sheetName val="5회토적"/>
      <sheetName val="설비2차"/>
      <sheetName val="일반공사"/>
      <sheetName val="현장설명"/>
      <sheetName val="공사비예산서(토목분)"/>
      <sheetName val="도급"/>
      <sheetName val="대포2교접속"/>
      <sheetName val="천방교접속"/>
      <sheetName val="문학간접"/>
      <sheetName val="표  지"/>
      <sheetName val="예가내역서"/>
      <sheetName val="1.설계조건"/>
      <sheetName val="조도계산서 (도서)"/>
      <sheetName val="내역(중앙)"/>
      <sheetName val="관리비비계상"/>
      <sheetName val="경비2내역"/>
      <sheetName val="타공종이기"/>
      <sheetName val="공문"/>
      <sheetName val="일반부표"/>
      <sheetName val="11.산출(전열)"/>
      <sheetName val="6.산출(동력)"/>
      <sheetName val="7.산출(TRAY)"/>
      <sheetName val="이형관"/>
      <sheetName val="예산서"/>
      <sheetName val="DATA"/>
      <sheetName val="I.설계조건"/>
      <sheetName val="을-ATYPE"/>
      <sheetName val="제1호단위수량"/>
      <sheetName val="전기"/>
      <sheetName val="현장지지물물량"/>
      <sheetName val="자재단가비교표"/>
      <sheetName val="BH-1 (2)"/>
      <sheetName val="hvac(제어동)"/>
      <sheetName val="결재갑지"/>
      <sheetName val="자료"/>
      <sheetName val="단가대비표"/>
      <sheetName val="기초일위"/>
      <sheetName val="시설일위"/>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참조-(1)"/>
      <sheetName val="원가계산서구조조정"/>
      <sheetName val="오저간내역서"/>
      <sheetName val="터파기및재료"/>
      <sheetName val="인원계획"/>
      <sheetName val="코드표"/>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앉음벽 (2)"/>
      <sheetName val="6호기"/>
      <sheetName val="001"/>
      <sheetName val="ancillary"/>
      <sheetName val="금융비용"/>
      <sheetName val="우수관매설및 우수받이"/>
      <sheetName val="접지1종"/>
      <sheetName val="조경"/>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재료비"/>
      <sheetName val="보고서 기기리스트"/>
      <sheetName val="3련 BOX"/>
      <sheetName val="단가산출"/>
      <sheetName val="견적조건"/>
      <sheetName val="토목주소"/>
      <sheetName val="분뇨"/>
      <sheetName val="현금예금"/>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2000.05"/>
      <sheetName val="기타#9"/>
      <sheetName val="정리계槜〚_x0000__x0000_䇀"/>
      <sheetName val="현장실사자료"/>
      <sheetName val="보고"/>
      <sheetName val="하조서"/>
      <sheetName val="직접뀀鞖/_x0000_"/>
      <sheetName val="미장"/>
      <sheetName val="철골"/>
      <sheetName val="장문교(대전)"/>
      <sheetName val="계정1"/>
      <sheetName val="ITB COST"/>
      <sheetName val="인적사항(누적)"/>
      <sheetName val="제1영업소"/>
      <sheetName val="제2영업소"/>
      <sheetName val="제3영업소"/>
      <sheetName val="투찰(하수)"/>
      <sheetName val="05년 상"/>
      <sheetName val="영흥TL(UP,DOWN) "/>
      <sheetName val="일반수량총괄집계"/>
      <sheetName val="단양 00 아파트-세부내역"/>
      <sheetName val="학익동신동아5차CD365"/>
      <sheetName val="2.단면가정 (양곡1교)"/>
      <sheetName val="매입"/>
      <sheetName val="표지 (2)"/>
      <sheetName val="125x125"/>
      <sheetName val="4. VOs summary"/>
      <sheetName val="SEX"/>
      <sheetName val="Quantity"/>
      <sheetName val="TOSHIBA-Structure"/>
      <sheetName val="예총"/>
      <sheetName val="장비코드표 050601"/>
      <sheetName val="2007년 생산1부장비"/>
      <sheetName val="2008년 생산부전장비코드"/>
      <sheetName val="DDB부 장비 관리현황"/>
      <sheetName val="Xunit (단위환산)"/>
      <sheetName val="돈암사업"/>
      <sheetName val="DATA LISTS"/>
      <sheetName val="Chiet tinh dz35"/>
      <sheetName val="RATE"/>
      <sheetName val="제수문집계"/>
      <sheetName val="10"/>
      <sheetName val="12"/>
      <sheetName val="13"/>
      <sheetName val="14"/>
      <sheetName val="15"/>
      <sheetName val="16"/>
      <sheetName val="3"/>
      <sheetName val="4"/>
      <sheetName val="5"/>
      <sheetName val="6"/>
      <sheetName val="8"/>
      <sheetName val="9"/>
      <sheetName val="수량산출서 갑지"/>
      <sheetName val="매출그래프"/>
      <sheetName val="공량·_x0000__x0000_"/>
      <sheetName val="공량×"/>
      <sheetName val="2002상반기노임기준"/>
      <sheetName val="4.2.1 마루높이 검토"/>
      <sheetName val="단가비교표_공통1"/>
      <sheetName val="8.PILE  (돌출)"/>
      <sheetName val="토공(완충)"/>
      <sheetName val=" 견적서"/>
      <sheetName val="수량계산"/>
      <sheetName val="일위산출"/>
      <sheetName val="개요2"/>
      <sheetName val="건축공사집계"/>
      <sheetName val="종단계산"/>
      <sheetName val="용산1(해보)"/>
      <sheetName val="내역_verᔈ_x0000__x0000_"/>
      <sheetName val="계산_x0000__x0000_"/>
      <sheetName val="재료할증"/>
      <sheetName val="램머"/>
      <sheetName val="1,2,3,4_x0000__x0000_界Þ多⽬"/>
      <sheetName val="1,2,3,4_x0005__x0000__x0000__x0000__x0000_"/>
      <sheetName val="LD"/>
      <sheetName val="일위대"/>
      <sheetName val="일위대㐀븁"/>
      <sheetName val="오동"/>
      <sheetName val="대조"/>
      <sheetName val="나한"/>
      <sheetName val="산출근거#2-3"/>
      <sheetName val="설계명세"/>
      <sheetName val="마감산출"/>
      <sheetName val="설변단가적용현황"/>
      <sheetName val="변경내역서"/>
      <sheetName val="6_산출닑⾱_x0005__x0000_"/>
      <sheetName val="품셈 "/>
      <sheetName val="음성cable"/>
      <sheetName val="M-EMS GP-570(BIT)"/>
      <sheetName val="시운전"/>
      <sheetName val="시운전绸7"/>
      <sheetName val="내역서 제출"/>
      <sheetName val="단가산출(T)"/>
      <sheetName val="3련_Bꨀ덽"/>
      <sheetName val="working_load_at０ʵŚÃ堠ᴕ_x0000__x0000__x0000__x0000__x0000__x0000_"/>
      <sheetName val="b_balju_cho"/>
      <sheetName val="CONCRETE"/>
      <sheetName val="6동"/>
      <sheetName val="구조물터파기수량집계"/>
      <sheetName val="3련_B䀀㽚"/>
      <sheetName val="Bảng mã VT"/>
      <sheetName val="신대방33(적용)"/>
      <sheetName val="外構・目次"/>
      <sheetName val="工場棟・目次"/>
      <sheetName val="事務棟・目次"/>
      <sheetName val="電気設備表"/>
      <sheetName val="预算"/>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토공_total"/>
      <sheetName val="공기압舓⿫"/>
      <sheetName val="기성(1차)_"/>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받을어음"/>
      <sheetName val="시작"/>
      <sheetName val="투자자산"/>
      <sheetName val="대손상각"/>
      <sheetName val="Translation"/>
      <sheetName val="업체별기성내역"/>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입찰안.xls]직접뀀鞖/_x0000_"/>
      <sheetName val="[입찰안.xls]직접뀀鞖/_x0000_"/>
      <sheetName val="자재기성 신청서.xlsx"/>
      <sheetName val="TABLE DB"/>
      <sheetName val="쌍용 data base"/>
      <sheetName val="수량산출목록표"/>
      <sheetName val="일위집계"/>
      <sheetName val="Data&amp;Result"/>
      <sheetName val="설계예산서(2_소천우회토목)"/>
      <sheetName val="수토공단위당"/>
      <sheetName val="부안변전"/>
      <sheetName val="보활"/>
      <sheetName val="집행(2-1)"/>
      <sheetName val="0.목록1"/>
      <sheetName val="plan&amp;section_of__x0000__x0000__x0005__x0000_冰﹢Ƚ_x0000__x0000__x0000_"/>
      <sheetName val="6__안전관慨⻥"/>
      <sheetName val="시약"/>
      <sheetName val=" FURNACE현설"/>
      <sheetName val="97 사업추정(WEKI)"/>
      <sheetName val="정리계槜で_x0000__x0000_ｐ"/>
      <sheetName val="정리계槜で_x0000__x0000_㟠"/>
      <sheetName val="납부서"/>
      <sheetName val="요율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efreshError="1"/>
      <sheetData sheetId="685" refreshError="1"/>
      <sheetData sheetId="686"/>
      <sheetData sheetId="687"/>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sheetData sheetId="821" refreshError="1"/>
      <sheetData sheetId="822"/>
      <sheetData sheetId="823" refreshError="1"/>
      <sheetData sheetId="824" refreshError="1"/>
      <sheetData sheetId="825"/>
      <sheetData sheetId="826"/>
      <sheetData sheetId="827" refreshError="1"/>
      <sheetData sheetId="828" refreshError="1"/>
      <sheetData sheetId="829" refreshError="1"/>
      <sheetData sheetId="830" refreshError="1"/>
      <sheetData sheetId="831" refreshError="1"/>
      <sheetData sheetId="832" refreshError="1"/>
      <sheetData sheetId="833"/>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sheetData sheetId="1824"/>
      <sheetData sheetId="1825"/>
      <sheetData sheetId="1826"/>
      <sheetData sheetId="1827"/>
      <sheetData sheetId="1828"/>
      <sheetData sheetId="1829"/>
      <sheetData sheetId="1830"/>
      <sheetData sheetId="1831"/>
      <sheetData sheetId="1832"/>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일위"/>
      <sheetName val="N賃率-職"/>
      <sheetName val="동원인원계획표"/>
      <sheetName val="9GNG운반"/>
      <sheetName val="전국현황"/>
      <sheetName val="건축원가"/>
      <sheetName val="J直材4"/>
      <sheetName val="전선 및 전선관"/>
      <sheetName val="패널"/>
      <sheetName val="Sheet3"/>
      <sheetName val="횡배수관토공수량"/>
      <sheetName val="도급FORM"/>
      <sheetName val="단가비교표_공통1"/>
      <sheetName val="BID"/>
      <sheetName val="설계내역서"/>
      <sheetName val="설계"/>
      <sheetName val="점수확인"/>
      <sheetName val="변압기 및 발전기 용량"/>
      <sheetName val="단가"/>
      <sheetName val="정렬"/>
      <sheetName val="하도계약반영"/>
      <sheetName val="원가"/>
      <sheetName val="준공조서갑지"/>
      <sheetName val="토공"/>
      <sheetName val="산출내역서"/>
      <sheetName val="98수문일위"/>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JUCKEYK"/>
      <sheetName val="업무"/>
      <sheetName val="기본단가"/>
      <sheetName val="70%"/>
      <sheetName val="총공사내역서"/>
      <sheetName val="공정코드"/>
      <sheetName val="설 계"/>
      <sheetName val="집계표(건축전기)"/>
      <sheetName val="일위대가(가설)"/>
      <sheetName val="용산1(해보)"/>
      <sheetName val="(실사조정)총괄"/>
      <sheetName val="원본(갑지)"/>
      <sheetName val="입찰보고"/>
      <sheetName val="산출내역서집계표"/>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정부노임단가"/>
      <sheetName val="DATE"/>
      <sheetName val="직노"/>
      <sheetName val="3차준공"/>
      <sheetName val="경비_원본"/>
      <sheetName val="노임단가"/>
      <sheetName val="조경"/>
      <sheetName val="수문일1"/>
      <sheetName val="하조서"/>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동원인원"/>
      <sheetName val="공정분류"/>
      <sheetName val="코드표"/>
      <sheetName val="CalcuSheet"/>
      <sheetName val="전체기준Data"/>
      <sheetName val="요율"/>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철거산출근거"/>
      <sheetName val="I一般比"/>
      <sheetName val="설직재-1"/>
      <sheetName val="인건비"/>
      <sheetName val="원본(갑지)"/>
      <sheetName val="명세서"/>
      <sheetName val="단"/>
      <sheetName val="연부97-1"/>
      <sheetName val="전신환매도율"/>
      <sheetName val="사당"/>
      <sheetName val="현지검측내역"/>
      <sheetName val="1.수인터널"/>
      <sheetName val="전체"/>
      <sheetName val="ABUT수량-A1"/>
      <sheetName val="물가"/>
      <sheetName val="일위"/>
      <sheetName val="⑻동원인원산출서⑧"/>
      <sheetName val="배수설비"/>
      <sheetName val="공정집계_국별"/>
      <sheetName val="원가 (2)"/>
      <sheetName val="신호등일위대가"/>
      <sheetName val="1,2공구원가계산서"/>
      <sheetName val="2공구산출내역"/>
      <sheetName val="1공구산출내역서"/>
      <sheetName val="노무비 근거"/>
      <sheetName val="토적표"/>
      <sheetName val="선급금신청서"/>
      <sheetName val="직재"/>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제직재"/>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자재비"/>
      <sheetName val="A"/>
      <sheetName val="식재일위"/>
      <sheetName val="단중"/>
      <sheetName val="표지 (2)"/>
      <sheetName val="업무분장"/>
      <sheetName val="보도경계블럭"/>
      <sheetName val="산출금액내역"/>
      <sheetName val="Mc1"/>
      <sheetName val="청 구"/>
      <sheetName val="공통부대비"/>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영업소실적"/>
      <sheetName val="동원(3)"/>
      <sheetName val="1.본부별"/>
      <sheetName val="000000"/>
      <sheetName val="변경후-SHEET"/>
      <sheetName val="내역서당초"/>
      <sheetName val="말고개터널조명전압강하"/>
      <sheetName val="2000.05"/>
      <sheetName val="원가"/>
      <sheetName val="원내역서 그대로"/>
      <sheetName val="현금흐름"/>
      <sheetName val="1안"/>
      <sheetName val="바닥판"/>
      <sheetName val="구단"/>
      <sheetName val="1공구_건정토건_토공2"/>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0_0ControlSheet2"/>
      <sheetName val="0_1keyAssumption2"/>
      <sheetName val="Sheet1_(2)1"/>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1_설계조건1"/>
      <sheetName val="노원열병합__건축공사기성내역서1"/>
      <sheetName val="97년_추정1"/>
      <sheetName val="현장관리비_산출내역1"/>
      <sheetName val="현장별계약현황('98_10_31)1"/>
      <sheetName val="콤보박스와_리스트박스의_연결1"/>
      <sheetName val="플랜트_설치1"/>
      <sheetName val="공정표_1"/>
      <sheetName val="1_설계기준1"/>
      <sheetName val="장비당단가_(1)1"/>
      <sheetName val="Sheet2_(2)1"/>
      <sheetName val="별표_1"/>
      <sheetName val="2_건축1"/>
      <sheetName val="수_량_명_세_서_-_11"/>
      <sheetName val="1_수인터널1"/>
      <sheetName val="AS포장복구_1"/>
      <sheetName val="2_대외공문1"/>
      <sheetName val="6PILE__(돌출)1"/>
      <sheetName val="설_계1"/>
      <sheetName val="내역(최종본4_5)1"/>
      <sheetName val="0_0ControlSheet1"/>
      <sheetName val="0_1keyAssumption1"/>
      <sheetName val="부대입찰_내역서"/>
      <sheetName val="전차선로_물량표"/>
      <sheetName val="BSD_(2)"/>
      <sheetName val="3BL공동구_수량"/>
      <sheetName val="토공(우물통,기타)_"/>
      <sheetName val="96보완계획7_12"/>
      <sheetName val="1__설계조건_2_단면가정_3__하중계산"/>
      <sheetName val="DATA_입력란"/>
      <sheetName val="1_취수장"/>
      <sheetName val="인건비_"/>
      <sheetName val="_총괄표"/>
      <sheetName val="제잡비_xls"/>
      <sheetName val="2_고용보험료산출근거"/>
      <sheetName val="Eq__Mobilization"/>
      <sheetName val="원가계산_(2)"/>
      <sheetName val="실행내역서_"/>
      <sheetName val="1_설계조건"/>
      <sheetName val="노원열병합__건축공사기성내역서"/>
      <sheetName val="97년_추정"/>
      <sheetName val="현장관리비_산출내역"/>
      <sheetName val="현장별계약현황('98_10_31)"/>
      <sheetName val="콤보박스와_리스트박스의_연결"/>
      <sheetName val="플랜트_설치"/>
      <sheetName val="공정표_"/>
      <sheetName val="1_설계기준"/>
      <sheetName val="장비당단가_(1)"/>
      <sheetName val="Sheet2_(2)"/>
      <sheetName val="별표_"/>
      <sheetName val="2_건축"/>
      <sheetName val="정렬"/>
      <sheetName val="입력그림"/>
      <sheetName val="수_량_명_세_서_-_1"/>
      <sheetName val="공문"/>
      <sheetName val="남양시작동010313100%"/>
      <sheetName val="단가표"/>
      <sheetName val="XL4Poppy"/>
      <sheetName val="내부마감"/>
      <sheetName val="guard(mac)"/>
      <sheetName val="표지 (3)"/>
      <sheetName val="주요자재1"/>
      <sheetName val="주요자재2"/>
      <sheetName val="시멘트골재량"/>
      <sheetName val="구조물골재"/>
      <sheetName val="철근1"/>
      <sheetName val="구조물타공종이월"/>
      <sheetName val="타공종이월"/>
      <sheetName val="철근수량1"/>
      <sheetName val="교각수량"/>
      <sheetName val="1"/>
      <sheetName val="암거(2)"/>
      <sheetName val="시설물기초"/>
      <sheetName val="단위단가"/>
      <sheetName val="총공사내역서"/>
      <sheetName val="흄관기초"/>
      <sheetName val="10"/>
      <sheetName val="11"/>
      <sheetName val="12"/>
      <sheetName val="13"/>
      <sheetName val="14"/>
      <sheetName val="15"/>
      <sheetName val="16"/>
      <sheetName val="2"/>
      <sheetName val="3"/>
      <sheetName val="4"/>
      <sheetName val="5"/>
      <sheetName val="6"/>
      <sheetName val="7"/>
      <sheetName val="8"/>
      <sheetName val="9"/>
      <sheetName val="배수관공"/>
      <sheetName val="측구공"/>
      <sheetName val="포장공"/>
      <sheetName val="구조물"/>
      <sheetName val="FI원가_1"/>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1차3회-개소별명세서-빨간색-인쇄용(21873)"/>
      <sheetName val="토목품셈"/>
      <sheetName val="투찰내역서"/>
      <sheetName val="CIP_공사"/>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우배수"/>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만년달력"/>
      <sheetName val="단가산출(T)"/>
      <sheetName val="공사원가계산서"/>
      <sheetName val="인사자료"/>
      <sheetName val="맨홀수량산출"/>
      <sheetName val="재료집계표"/>
      <sheetName val="설내역서_"/>
      <sheetName val="근로자자료입력"/>
      <sheetName val="참고자료"/>
      <sheetName val="철거폐쇄현황"/>
      <sheetName val="말뚝기초(안정검토)-외측"/>
      <sheetName val="#3E1_GCR"/>
      <sheetName val="기둥(원형)"/>
      <sheetName val="원본"/>
      <sheetName val="터파기및재료"/>
      <sheetName val="설비"/>
      <sheetName val="NAIL단가산출"/>
      <sheetName val="기초입력 DATA"/>
      <sheetName val="상수도토공집계표"/>
      <sheetName val="Macro(전동기)"/>
      <sheetName val="품셈(기초)"/>
      <sheetName val="1.3.1절점좌표"/>
      <sheetName val="1.1설계기준"/>
      <sheetName val="간접재료비산출표-27-30"/>
      <sheetName val="상호참고자료"/>
      <sheetName val="발주처자료입력"/>
      <sheetName val="회사기본자료"/>
      <sheetName val="하자보증자료"/>
      <sheetName val="기술자관련자료"/>
      <sheetName val="다곡2교"/>
      <sheetName val="현장일반사항"/>
      <sheetName val="96노임기준"/>
      <sheetName val="CODE"/>
      <sheetName val="설계명세"/>
      <sheetName val="산출근거(S4)"/>
      <sheetName val="본사인상전"/>
      <sheetName val="현장지지물물량"/>
      <sheetName val="안전시설내역서"/>
      <sheetName val="공통자료"/>
      <sheetName val="1-1호"/>
      <sheetName val="예정(3)"/>
      <sheetName val="경비 (1)"/>
      <sheetName val="1F"/>
      <sheetName val="2F 회의실견적(5_14 일대)"/>
      <sheetName val="정부노임"/>
      <sheetName val="전체기준Data"/>
      <sheetName val="8)중점관리장비현황"/>
      <sheetName val="돈암사업"/>
      <sheetName val="평3"/>
      <sheetName val="유림콘도"/>
      <sheetName val="SF내역및원가02"/>
      <sheetName val="소소총괄표"/>
      <sheetName val="부산제일극장"/>
      <sheetName val="수주현황2월"/>
      <sheetName val="cable-data"/>
      <sheetName val="노무비산출"/>
      <sheetName val="입찰내역"/>
      <sheetName val="기본DATA"/>
      <sheetName val="기기리스트"/>
      <sheetName val="배수문"/>
      <sheetName val="EQUIP LIST"/>
      <sheetName val="울산자동제어"/>
      <sheetName val="일위_파일"/>
      <sheetName val="일반부표"/>
      <sheetName val="단가조사-2"/>
      <sheetName val="VE절감"/>
      <sheetName val="1062-X방향 "/>
      <sheetName val="포장수량집계"/>
      <sheetName val="(C)원내역"/>
      <sheetName val="b_balju_cho"/>
      <sheetName val="4.장비손료"/>
      <sheetName val="DC"/>
      <sheetName val="경비산출"/>
      <sheetName val="일위대가-01"/>
      <sheetName val="식재일위대가"/>
      <sheetName val="기초일위대가"/>
      <sheetName val="단가대비표"/>
      <sheetName val="예산M12A"/>
      <sheetName val="예산M2"/>
      <sheetName val="송라터널총괄"/>
      <sheetName val="매원개착터널총괄"/>
      <sheetName val="점수계산1-2"/>
      <sheetName val="남양시작동자105노65기1.3화1.2"/>
      <sheetName val="관음목장(제출용)자105인97.5"/>
      <sheetName val="심사"/>
      <sheetName val="일반물자(한국통신)"/>
      <sheetName val="108.수선비"/>
      <sheetName val="인원현황"/>
      <sheetName val="단가 "/>
      <sheetName val="계약서"/>
      <sheetName val="맨홀_공사비"/>
      <sheetName val="학생내역"/>
      <sheetName val="주식"/>
      <sheetName val="기본정보"/>
      <sheetName val="기본사항"/>
      <sheetName val="개산공사비"/>
      <sheetName val="쌍송교"/>
      <sheetName val="단중표"/>
      <sheetName val="예산대비"/>
      <sheetName val="배명(단가)"/>
      <sheetName val="형틀공사"/>
      <sheetName val="산근"/>
      <sheetName val="산근(1)"/>
      <sheetName val="설계내역"/>
      <sheetName val="맨홀되메우기"/>
      <sheetName val="이자율"/>
      <sheetName val="BQ(실행)"/>
      <sheetName val="969910( R)"/>
      <sheetName val="가시설(TYPE-A)"/>
      <sheetName val="1-1평균터파기고(1)"/>
      <sheetName val="램머"/>
      <sheetName val="작성"/>
      <sheetName val="부대공자재집계표"/>
      <sheetName val="내역및원가02"/>
      <sheetName val="내역총괄"/>
      <sheetName val="내역총괄2"/>
      <sheetName val="내역총괄3"/>
      <sheetName val="편성절차"/>
      <sheetName val="증감분석"/>
      <sheetName val="구조물공"/>
      <sheetName val="부대공"/>
      <sheetName val="2002자금수지계획(진행+신규)"/>
      <sheetName val="2변경1"/>
      <sheetName val="입력"/>
      <sheetName val="가중치"/>
      <sheetName val="산출기준(파견전산실)"/>
      <sheetName val="말뚝지지력산정"/>
      <sheetName val="제거식EA"/>
      <sheetName val="일반수량"/>
      <sheetName val="일반관리비전체분당초변경대비표"/>
      <sheetName val="사용계획"/>
      <sheetName val="지급수수료월별금액산정"/>
      <sheetName val="Ⅱ1-0타"/>
      <sheetName val="현장관리비데이타"/>
      <sheetName val="공정코드"/>
      <sheetName val="재료"/>
      <sheetName val="현장식당(1)"/>
      <sheetName val="기안"/>
      <sheetName val="전체내역 (2)"/>
      <sheetName val="Hyundai.Unit.cost.xls"/>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대공종"/>
      <sheetName val="상가지급현황"/>
      <sheetName val="공사수행보고"/>
      <sheetName val="DATA2000"/>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감액총괄표"/>
      <sheetName val="은행"/>
      <sheetName val="수문보고"/>
      <sheetName val="상행-교대(A1-A2)"/>
      <sheetName val="단위수량"/>
      <sheetName val="도"/>
      <sheetName val="입력값"/>
      <sheetName val="설계기준 및 하중계산"/>
      <sheetName val="조명일위"/>
      <sheetName val="단양 00 아파트-세부내역"/>
      <sheetName val="대비표"/>
      <sheetName val="빙100장비사양"/>
      <sheetName val="옥외"/>
      <sheetName val="예총"/>
      <sheetName val="ASALTOTA"/>
      <sheetName val="48_x0005__x0000_"/>
      <sheetName val="외주가공"/>
      <sheetName val="손익분석"/>
      <sheetName val="COVER"/>
      <sheetName val="BOJUNGGM"/>
      <sheetName val="01"/>
      <sheetName val="총괄집계 "/>
      <sheetName val="횡날개수집"/>
      <sheetName val="실행"/>
      <sheetName val="영동(D)"/>
      <sheetName val="工완성공사율"/>
      <sheetName val="배수장토목공사비"/>
      <sheetName val="3차토목내역"/>
      <sheetName val="분전반일위대가"/>
      <sheetName val="P_x0005_"/>
      <sheetName val="P嘐"/>
      <sheetName val="정의"/>
      <sheetName val="전도품의"/>
      <sheetName val="strut type"/>
      <sheetName val="단위수량산출"/>
      <sheetName val="Piping Design Data"/>
      <sheetName val="4 &amp; 10-inch, CO2 Combo &amp; Sweep"/>
      <sheetName val="__MAIN"/>
      <sheetName val="과천MAIN"/>
      <sheetName val="터널조도"/>
      <sheetName val="부하LOAD"/>
      <sheetName val="1호맨홀가감수량"/>
      <sheetName val="ilch"/>
      <sheetName val="물량산출근거"/>
      <sheetName val="L형옹벽"/>
      <sheetName val="포장절단"/>
      <sheetName val="1호맨홀토공"/>
      <sheetName val="Sight n M.H"/>
      <sheetName val="Trend(Agitator)"/>
      <sheetName val="울산시산표"/>
      <sheetName val="암거"/>
      <sheetName val="Sheet14"/>
      <sheetName val="Sheet13"/>
      <sheetName val="당진1,2호기전선관설치및접지4차공사내역서-을지"/>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내___역"/>
      <sheetName val="프라임_강변역(4,236)"/>
      <sheetName val="8_PILE__(돌출)"/>
      <sheetName val="2000년_공정표"/>
      <sheetName val="집_계_표"/>
      <sheetName val="설내역서_1"/>
      <sheetName val="CIP_공사1"/>
      <sheetName val="2_교량(신설)"/>
      <sheetName val="5_2코핑"/>
      <sheetName val="P_M_별"/>
      <sheetName val="배수공_시멘트_및_골재량_산출"/>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자재co"/>
      <sheetName val="UR2-Calculation"/>
      <sheetName val="사진"/>
      <sheetName val="집계표(공종별)"/>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대운산출"/>
      <sheetName val="산3_4"/>
      <sheetName val="공통비"/>
      <sheetName val="VENDOR LIST"/>
      <sheetName val="정공공사"/>
      <sheetName val="70%"/>
      <sheetName val="단면설계"/>
      <sheetName val="안정검토"/>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Table"/>
      <sheetName val="교통표지판수량집계표"/>
      <sheetName val="수목데이타 "/>
      <sheetName val="공사비"/>
      <sheetName val="배선(낙차)"/>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중기사용료산출근거"/>
      <sheetName val="단가 및 재료비"/>
      <sheetName val="표층포설및다짐"/>
      <sheetName val="옹벽단면치수"/>
      <sheetName val="총수량집계표"/>
      <sheetName val="중기단가"/>
      <sheetName val="소방사항"/>
      <sheetName val="전국현황"/>
      <sheetName val="용집"/>
      <sheetName val="도급내역"/>
      <sheetName val="내역서 (2)"/>
      <sheetName val="한성교회 신축공사(050713)_CheckList"/>
      <sheetName val="ETC"/>
      <sheetName val="토지산출내역"/>
      <sheetName val="현금흐름표"/>
      <sheetName val="07제품별수익성"/>
      <sheetName val="중기일위대밀"/>
      <sheetName val="포장공사"/>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수장"/>
      <sheetName val="철골공사"/>
      <sheetName val="참조-(1)"/>
      <sheetName val="기초단가일람표"/>
      <sheetName val="시가지우회도로공내역서"/>
      <sheetName val="성서방향-교대(A2)"/>
      <sheetName val="15100"/>
      <sheetName val="산출근거#2-3"/>
      <sheetName val="1차설계Ꮗԯ_x0000_"/>
      <sheetName val="1차설계逷≙_xdc00_≙"/>
      <sheetName val="-15.0"/>
      <sheetName val="사  업  비  수  지  예  산  서"/>
      <sheetName val="내역(가지)"/>
      <sheetName val="CM 1"/>
      <sheetName val="단가대비표 (3)"/>
      <sheetName val="2.1"/>
      <sheetName val="지구단위계획"/>
      <sheetName val="다중모드"/>
      <sheetName val="검토현황"/>
      <sheetName val="증감내역"/>
      <sheetName val="기계 도급내역서"/>
      <sheetName val="T기성9605"/>
      <sheetName val="Sheet10"/>
      <sheetName val="통합"/>
      <sheetName val="상세도"/>
      <sheetName val="철탑공사"/>
      <sheetName val="참고"/>
      <sheetName val="10.경제성분석"/>
      <sheetName val="월별수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우"/>
      <sheetName val="laroux"/>
      <sheetName val="갑지"/>
      <sheetName val="강 당"/>
      <sheetName val="신우갑지"/>
      <sheetName val="천우갑지"/>
      <sheetName val="천우"/>
      <sheetName val="__"/>
      <sheetName val="중기사용료"/>
      <sheetName val="노임단가"/>
      <sheetName val="I一般比"/>
      <sheetName val="N賃率-職"/>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s>
    <sheetDataSet>
      <sheetData sheetId="0" refreshError="1"/>
      <sheetData sheetId="1" refreshError="1"/>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내역서(기계)"/>
      <sheetName val="단가산출서(기계)"/>
      <sheetName val="기계 및 배관 수량산출서"/>
      <sheetName val="기계 중량산출서"/>
      <sheetName val="일위대가(기계)"/>
      <sheetName val="기계대가목록"/>
      <sheetName val="노무비 단가표(기계)"/>
      <sheetName val="단가산출서"/>
      <sheetName val="금액내역서"/>
      <sheetName val="세부내역"/>
      <sheetName val="신우"/>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제비율"/>
      <sheetName val="관련규정 링크"/>
    </sheetNames>
    <sheetDataSet>
      <sheetData sheetId="0"/>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조사서"/>
      <sheetName val="일위대가(1)"/>
      <sheetName val="일위대가 (2)"/>
      <sheetName val="수량산출서(1)"/>
      <sheetName val="수량산출서(2)"/>
      <sheetName val="노임단가"/>
      <sheetName val="Sheet1"/>
      <sheetName val="Sheet2"/>
      <sheetName val="Sheet3"/>
      <sheetName val="내역서(기계)"/>
      <sheetName val="금액내역서"/>
      <sheetName val="Sheet6"/>
      <sheetName val="기성내역서(제1회)"/>
      <sheetName val="DATA"/>
    </sheetNames>
    <sheetDataSet>
      <sheetData sheetId="0">
        <row r="11">
          <cell r="A11" t="str">
            <v>1-8</v>
          </cell>
          <cell r="B11" t="str">
            <v xml:space="preserve"> PIPE</v>
          </cell>
          <cell r="C11" t="str">
            <v>SPP</v>
          </cell>
          <cell r="D11" t="str">
            <v>80A</v>
          </cell>
          <cell r="E11" t="str">
            <v>m</v>
          </cell>
          <cell r="J11">
            <v>4465</v>
          </cell>
          <cell r="K11">
            <v>506</v>
          </cell>
          <cell r="L11">
            <v>4465</v>
          </cell>
        </row>
        <row r="12">
          <cell r="A12" t="str">
            <v>1-9</v>
          </cell>
          <cell r="B12" t="str">
            <v xml:space="preserve"> PIPE</v>
          </cell>
          <cell r="C12" t="str">
            <v>SPP</v>
          </cell>
          <cell r="D12" t="str">
            <v>100A</v>
          </cell>
          <cell r="E12" t="str">
            <v>m</v>
          </cell>
          <cell r="J12">
            <v>6381</v>
          </cell>
          <cell r="K12">
            <v>506</v>
          </cell>
          <cell r="L12">
            <v>6381</v>
          </cell>
        </row>
        <row r="13">
          <cell r="A13" t="str">
            <v>1-10</v>
          </cell>
          <cell r="B13" t="str">
            <v xml:space="preserve"> PIPE</v>
          </cell>
          <cell r="C13" t="str">
            <v>SPP</v>
          </cell>
          <cell r="D13" t="str">
            <v>125A</v>
          </cell>
          <cell r="E13" t="str">
            <v>m</v>
          </cell>
          <cell r="J13">
            <v>8718</v>
          </cell>
          <cell r="K13">
            <v>506</v>
          </cell>
          <cell r="L13">
            <v>8718</v>
          </cell>
        </row>
        <row r="14">
          <cell r="A14" t="str">
            <v>1-11</v>
          </cell>
          <cell r="B14" t="str">
            <v xml:space="preserve"> PIPE</v>
          </cell>
          <cell r="C14" t="str">
            <v>SPP</v>
          </cell>
          <cell r="D14" t="str">
            <v>150A</v>
          </cell>
          <cell r="E14" t="str">
            <v>m</v>
          </cell>
          <cell r="J14">
            <v>10436</v>
          </cell>
          <cell r="K14">
            <v>506</v>
          </cell>
          <cell r="L14">
            <v>10436</v>
          </cell>
        </row>
        <row r="15">
          <cell r="A15" t="str">
            <v>1-12</v>
          </cell>
          <cell r="B15" t="str">
            <v xml:space="preserve"> PIPE</v>
          </cell>
          <cell r="C15" t="str">
            <v>SPP</v>
          </cell>
          <cell r="D15" t="str">
            <v>200A</v>
          </cell>
          <cell r="E15" t="str">
            <v>m</v>
          </cell>
          <cell r="J15">
            <v>17120</v>
          </cell>
          <cell r="K15">
            <v>506</v>
          </cell>
          <cell r="L15">
            <v>17120</v>
          </cell>
        </row>
        <row r="16">
          <cell r="A16" t="str">
            <v>1-13</v>
          </cell>
          <cell r="B16" t="str">
            <v xml:space="preserve"> PIPE</v>
          </cell>
          <cell r="C16" t="str">
            <v>SPP</v>
          </cell>
          <cell r="D16" t="str">
            <v>250A</v>
          </cell>
          <cell r="E16" t="str">
            <v>m</v>
          </cell>
          <cell r="J16">
            <v>24476</v>
          </cell>
          <cell r="K16">
            <v>506</v>
          </cell>
          <cell r="L16">
            <v>24476</v>
          </cell>
        </row>
        <row r="17">
          <cell r="A17" t="str">
            <v>1-14</v>
          </cell>
          <cell r="B17" t="str">
            <v xml:space="preserve"> PIPE</v>
          </cell>
          <cell r="C17" t="str">
            <v>SPP</v>
          </cell>
          <cell r="D17" t="str">
            <v>300A</v>
          </cell>
          <cell r="E17" t="str">
            <v>m</v>
          </cell>
          <cell r="J17">
            <v>31424</v>
          </cell>
          <cell r="K17">
            <v>506</v>
          </cell>
          <cell r="L17">
            <v>31424</v>
          </cell>
        </row>
        <row r="18">
          <cell r="A18" t="str">
            <v>1-15</v>
          </cell>
          <cell r="B18" t="str">
            <v xml:space="preserve"> PIPE</v>
          </cell>
          <cell r="C18" t="str">
            <v>SPPW</v>
          </cell>
          <cell r="D18" t="str">
            <v>백관, 15A</v>
          </cell>
          <cell r="E18" t="str">
            <v>m</v>
          </cell>
          <cell r="J18">
            <v>1062</v>
          </cell>
          <cell r="K18">
            <v>507</v>
          </cell>
          <cell r="L18">
            <v>1062</v>
          </cell>
        </row>
        <row r="19">
          <cell r="A19" t="str">
            <v>1-16</v>
          </cell>
          <cell r="B19" t="str">
            <v xml:space="preserve"> PIPE</v>
          </cell>
          <cell r="C19" t="str">
            <v>SPPW</v>
          </cell>
          <cell r="D19" t="str">
            <v>백관, 20A</v>
          </cell>
          <cell r="E19" t="str">
            <v>m</v>
          </cell>
          <cell r="J19">
            <v>1339</v>
          </cell>
          <cell r="K19">
            <v>507</v>
          </cell>
          <cell r="L19">
            <v>1339</v>
          </cell>
        </row>
        <row r="20">
          <cell r="A20" t="str">
            <v>1-17</v>
          </cell>
          <cell r="B20" t="str">
            <v xml:space="preserve"> PIPE</v>
          </cell>
          <cell r="C20" t="str">
            <v>SPPW</v>
          </cell>
          <cell r="D20" t="str">
            <v>백관, 25A</v>
          </cell>
          <cell r="E20" t="str">
            <v>m</v>
          </cell>
          <cell r="J20">
            <v>1909</v>
          </cell>
          <cell r="K20">
            <v>507</v>
          </cell>
          <cell r="L20">
            <v>1909</v>
          </cell>
        </row>
        <row r="21">
          <cell r="A21" t="str">
            <v>1-18</v>
          </cell>
          <cell r="B21" t="str">
            <v xml:space="preserve"> PIPE</v>
          </cell>
          <cell r="C21" t="str">
            <v>SPPW</v>
          </cell>
          <cell r="D21" t="str">
            <v>백관, 32A</v>
          </cell>
          <cell r="E21" t="str">
            <v>m</v>
          </cell>
          <cell r="J21">
            <v>2308</v>
          </cell>
          <cell r="K21">
            <v>507</v>
          </cell>
          <cell r="L21">
            <v>2308</v>
          </cell>
        </row>
        <row r="22">
          <cell r="A22" t="str">
            <v>1-19</v>
          </cell>
          <cell r="B22" t="str">
            <v xml:space="preserve"> PIPE</v>
          </cell>
          <cell r="C22" t="str">
            <v>SPPW</v>
          </cell>
          <cell r="D22" t="str">
            <v>백관, 40A</v>
          </cell>
          <cell r="E22" t="str">
            <v>m</v>
          </cell>
          <cell r="J22">
            <v>2653</v>
          </cell>
          <cell r="K22">
            <v>507</v>
          </cell>
          <cell r="L22">
            <v>2653</v>
          </cell>
        </row>
        <row r="23">
          <cell r="A23" t="str">
            <v>1-20</v>
          </cell>
          <cell r="B23" t="str">
            <v xml:space="preserve"> PIPE</v>
          </cell>
          <cell r="C23" t="str">
            <v>SPPW</v>
          </cell>
          <cell r="D23" t="str">
            <v>백관, 50A</v>
          </cell>
          <cell r="E23" t="str">
            <v>m</v>
          </cell>
          <cell r="J23">
            <v>3641</v>
          </cell>
          <cell r="K23">
            <v>507</v>
          </cell>
          <cell r="L23">
            <v>3641</v>
          </cell>
        </row>
        <row r="24">
          <cell r="A24" t="str">
            <v>1-21</v>
          </cell>
          <cell r="B24" t="str">
            <v xml:space="preserve"> PIPE</v>
          </cell>
          <cell r="C24" t="str">
            <v>SPPW</v>
          </cell>
          <cell r="D24" t="str">
            <v>백관, 65A</v>
          </cell>
          <cell r="E24" t="str">
            <v>m</v>
          </cell>
          <cell r="J24">
            <v>4642</v>
          </cell>
          <cell r="K24">
            <v>507</v>
          </cell>
          <cell r="L24">
            <v>4642</v>
          </cell>
        </row>
        <row r="25">
          <cell r="A25" t="str">
            <v>1-22</v>
          </cell>
          <cell r="B25" t="str">
            <v xml:space="preserve"> PIPE</v>
          </cell>
          <cell r="C25" t="str">
            <v>SPPW</v>
          </cell>
          <cell r="D25" t="str">
            <v>백관, 80A</v>
          </cell>
          <cell r="E25" t="str">
            <v>m</v>
          </cell>
          <cell r="J25">
            <v>5874</v>
          </cell>
          <cell r="K25">
            <v>507</v>
          </cell>
          <cell r="L25">
            <v>5874</v>
          </cell>
        </row>
        <row r="26">
          <cell r="A26" t="str">
            <v>1-23</v>
          </cell>
          <cell r="B26" t="str">
            <v xml:space="preserve"> PIPE</v>
          </cell>
          <cell r="C26" t="str">
            <v>SPPW</v>
          </cell>
          <cell r="D26" t="str">
            <v>백관, 100A</v>
          </cell>
          <cell r="E26" t="str">
            <v>m</v>
          </cell>
          <cell r="J26">
            <v>8371</v>
          </cell>
          <cell r="K26">
            <v>507</v>
          </cell>
          <cell r="L26">
            <v>8371</v>
          </cell>
        </row>
        <row r="27">
          <cell r="A27" t="str">
            <v>1-24</v>
          </cell>
          <cell r="B27" t="str">
            <v xml:space="preserve"> PIPE</v>
          </cell>
          <cell r="C27" t="str">
            <v>SPPW</v>
          </cell>
          <cell r="D27" t="str">
            <v>백관, 125A</v>
          </cell>
          <cell r="E27" t="str">
            <v>m</v>
          </cell>
          <cell r="J27">
            <v>11351</v>
          </cell>
          <cell r="K27">
            <v>507</v>
          </cell>
          <cell r="L27">
            <v>11351</v>
          </cell>
        </row>
        <row r="28">
          <cell r="A28" t="str">
            <v>1-25</v>
          </cell>
          <cell r="B28" t="str">
            <v xml:space="preserve"> PIPE</v>
          </cell>
          <cell r="C28" t="str">
            <v>SPPW</v>
          </cell>
          <cell r="D28" t="str">
            <v>백관, 150A</v>
          </cell>
          <cell r="E28" t="str">
            <v>m</v>
          </cell>
          <cell r="J28">
            <v>13516</v>
          </cell>
          <cell r="K28">
            <v>507</v>
          </cell>
          <cell r="L28">
            <v>13516</v>
          </cell>
        </row>
        <row r="29">
          <cell r="A29" t="str">
            <v>1-26</v>
          </cell>
          <cell r="B29" t="str">
            <v xml:space="preserve"> PIPE</v>
          </cell>
          <cell r="C29" t="str">
            <v>SPPW</v>
          </cell>
          <cell r="D29" t="str">
            <v>백관, 200A</v>
          </cell>
          <cell r="E29" t="str">
            <v>m</v>
          </cell>
          <cell r="J29">
            <v>21979</v>
          </cell>
          <cell r="K29">
            <v>507</v>
          </cell>
          <cell r="L29">
            <v>21979</v>
          </cell>
        </row>
        <row r="30">
          <cell r="A30" t="str">
            <v>1-27</v>
          </cell>
          <cell r="B30" t="str">
            <v xml:space="preserve"> PIPE</v>
          </cell>
          <cell r="C30" t="str">
            <v>SPPW</v>
          </cell>
          <cell r="D30" t="str">
            <v>백관, 250A</v>
          </cell>
          <cell r="E30" t="str">
            <v>m</v>
          </cell>
          <cell r="J30">
            <v>30413</v>
          </cell>
          <cell r="K30">
            <v>507</v>
          </cell>
          <cell r="L30">
            <v>30413</v>
          </cell>
        </row>
        <row r="31">
          <cell r="A31" t="str">
            <v>1-28</v>
          </cell>
          <cell r="B31" t="str">
            <v xml:space="preserve"> PIPE</v>
          </cell>
          <cell r="C31" t="str">
            <v>SPPW</v>
          </cell>
          <cell r="D31" t="str">
            <v>백관, 300A</v>
          </cell>
          <cell r="E31" t="str">
            <v>m</v>
          </cell>
          <cell r="J31">
            <v>39806</v>
          </cell>
          <cell r="K31">
            <v>507</v>
          </cell>
          <cell r="L31">
            <v>39806</v>
          </cell>
        </row>
        <row r="32">
          <cell r="A32" t="str">
            <v>1-29</v>
          </cell>
          <cell r="B32" t="str">
            <v xml:space="preserve"> PIPE</v>
          </cell>
          <cell r="C32" t="str">
            <v>SPPS38, SCH40</v>
          </cell>
          <cell r="D32" t="str">
            <v>15A</v>
          </cell>
          <cell r="E32" t="str">
            <v>m</v>
          </cell>
          <cell r="J32">
            <v>824</v>
          </cell>
          <cell r="K32">
            <v>507</v>
          </cell>
          <cell r="L32">
            <v>824</v>
          </cell>
        </row>
        <row r="33">
          <cell r="A33" t="str">
            <v>1-30</v>
          </cell>
          <cell r="B33" t="str">
            <v xml:space="preserve"> PIPE</v>
          </cell>
          <cell r="C33" t="str">
            <v>SPPS38, SCH40</v>
          </cell>
          <cell r="D33" t="str">
            <v>20A</v>
          </cell>
          <cell r="E33" t="str">
            <v>m</v>
          </cell>
          <cell r="J33">
            <v>1064</v>
          </cell>
          <cell r="K33">
            <v>507</v>
          </cell>
          <cell r="L33">
            <v>1064</v>
          </cell>
        </row>
        <row r="34">
          <cell r="A34" t="str">
            <v>1-31</v>
          </cell>
          <cell r="B34" t="str">
            <v xml:space="preserve"> PIPE</v>
          </cell>
          <cell r="C34" t="str">
            <v>SPPS38, SCH40</v>
          </cell>
          <cell r="D34" t="str">
            <v>25A</v>
          </cell>
          <cell r="E34" t="str">
            <v>m</v>
          </cell>
          <cell r="J34">
            <v>1547</v>
          </cell>
          <cell r="K34">
            <v>507</v>
          </cell>
          <cell r="L34">
            <v>1547</v>
          </cell>
        </row>
        <row r="35">
          <cell r="A35" t="str">
            <v>1-32</v>
          </cell>
          <cell r="B35" t="str">
            <v xml:space="preserve"> PIPE</v>
          </cell>
          <cell r="C35" t="str">
            <v>SPPS38, SCH40</v>
          </cell>
          <cell r="D35" t="str">
            <v>32A</v>
          </cell>
          <cell r="E35" t="str">
            <v>m</v>
          </cell>
          <cell r="J35">
            <v>2045</v>
          </cell>
          <cell r="K35">
            <v>507</v>
          </cell>
          <cell r="L35">
            <v>2045</v>
          </cell>
        </row>
        <row r="36">
          <cell r="A36" t="str">
            <v>1-33</v>
          </cell>
          <cell r="B36" t="str">
            <v xml:space="preserve"> PIPE</v>
          </cell>
          <cell r="C36" t="str">
            <v>SPPS38, SCH40</v>
          </cell>
          <cell r="D36" t="str">
            <v>40A</v>
          </cell>
          <cell r="E36" t="str">
            <v>m</v>
          </cell>
          <cell r="J36">
            <v>2472</v>
          </cell>
          <cell r="K36">
            <v>507</v>
          </cell>
          <cell r="L36">
            <v>2472</v>
          </cell>
        </row>
        <row r="37">
          <cell r="A37" t="str">
            <v>1-34</v>
          </cell>
          <cell r="B37" t="str">
            <v xml:space="preserve"> PIPE</v>
          </cell>
          <cell r="C37" t="str">
            <v>SPPS38, SCH40</v>
          </cell>
          <cell r="D37" t="str">
            <v>50A</v>
          </cell>
          <cell r="E37" t="str">
            <v>m</v>
          </cell>
          <cell r="J37">
            <v>3286</v>
          </cell>
          <cell r="K37">
            <v>507</v>
          </cell>
          <cell r="L37">
            <v>3286</v>
          </cell>
        </row>
        <row r="38">
          <cell r="A38" t="str">
            <v>1-35</v>
          </cell>
          <cell r="B38" t="str">
            <v xml:space="preserve"> PIPE</v>
          </cell>
          <cell r="C38" t="str">
            <v>SPPS38, SCH40</v>
          </cell>
          <cell r="D38" t="str">
            <v>65A</v>
          </cell>
          <cell r="E38" t="str">
            <v>m</v>
          </cell>
          <cell r="J38">
            <v>5443</v>
          </cell>
          <cell r="K38">
            <v>507</v>
          </cell>
          <cell r="L38">
            <v>5443</v>
          </cell>
        </row>
        <row r="39">
          <cell r="A39" t="str">
            <v>1-36</v>
          </cell>
          <cell r="B39" t="str">
            <v xml:space="preserve"> PIPE</v>
          </cell>
          <cell r="C39" t="str">
            <v>SPPS38, SCH40</v>
          </cell>
          <cell r="D39" t="str">
            <v>80A</v>
          </cell>
          <cell r="E39" t="str">
            <v>m</v>
          </cell>
          <cell r="J39">
            <v>6783</v>
          </cell>
          <cell r="K39">
            <v>507</v>
          </cell>
          <cell r="L39">
            <v>6783</v>
          </cell>
        </row>
        <row r="40">
          <cell r="A40" t="str">
            <v>1-37</v>
          </cell>
          <cell r="B40" t="str">
            <v xml:space="preserve"> PIPE</v>
          </cell>
          <cell r="C40" t="str">
            <v>SPPS38, SCH40</v>
          </cell>
          <cell r="D40" t="str">
            <v>100A</v>
          </cell>
          <cell r="E40" t="str">
            <v>m</v>
          </cell>
          <cell r="J40">
            <v>9607</v>
          </cell>
          <cell r="K40">
            <v>507</v>
          </cell>
          <cell r="L40">
            <v>9607</v>
          </cell>
        </row>
        <row r="41">
          <cell r="A41" t="str">
            <v>1-38</v>
          </cell>
          <cell r="B41" t="str">
            <v xml:space="preserve"> PIPE</v>
          </cell>
          <cell r="C41" t="str">
            <v>SPPS38, SCH40</v>
          </cell>
          <cell r="D41" t="str">
            <v>125A</v>
          </cell>
          <cell r="E41" t="str">
            <v>m</v>
          </cell>
          <cell r="J41">
            <v>13158</v>
          </cell>
          <cell r="K41">
            <v>507</v>
          </cell>
          <cell r="L41">
            <v>13158</v>
          </cell>
        </row>
        <row r="42">
          <cell r="A42" t="str">
            <v>1-39</v>
          </cell>
          <cell r="B42" t="str">
            <v xml:space="preserve"> PIPE</v>
          </cell>
          <cell r="C42" t="str">
            <v>SPPS38, SCH40</v>
          </cell>
          <cell r="D42" t="str">
            <v>150A</v>
          </cell>
          <cell r="E42" t="str">
            <v>m</v>
          </cell>
          <cell r="J42">
            <v>16849</v>
          </cell>
          <cell r="K42">
            <v>507</v>
          </cell>
          <cell r="L42">
            <v>16849</v>
          </cell>
        </row>
        <row r="43">
          <cell r="A43" t="str">
            <v>1-40</v>
          </cell>
          <cell r="B43" t="str">
            <v xml:space="preserve"> PIPE</v>
          </cell>
          <cell r="C43" t="str">
            <v>SPPS38, SCH40</v>
          </cell>
          <cell r="D43" t="str">
            <v>200A</v>
          </cell>
          <cell r="E43" t="str">
            <v>m</v>
          </cell>
          <cell r="J43">
            <v>25905</v>
          </cell>
          <cell r="K43">
            <v>507</v>
          </cell>
          <cell r="L43">
            <v>25905</v>
          </cell>
        </row>
        <row r="44">
          <cell r="A44" t="str">
            <v>1-41</v>
          </cell>
          <cell r="B44" t="str">
            <v xml:space="preserve"> PIPE</v>
          </cell>
          <cell r="C44" t="str">
            <v>SPPS38, SCH40</v>
          </cell>
          <cell r="D44" t="str">
            <v>250A</v>
          </cell>
          <cell r="E44" t="str">
            <v>m</v>
          </cell>
          <cell r="J44">
            <v>36301</v>
          </cell>
          <cell r="K44">
            <v>507</v>
          </cell>
          <cell r="L44">
            <v>36301</v>
          </cell>
        </row>
        <row r="45">
          <cell r="A45" t="str">
            <v>1-42</v>
          </cell>
          <cell r="B45" t="str">
            <v xml:space="preserve"> PIPE</v>
          </cell>
          <cell r="C45" t="str">
            <v>SPPS38, SCH40</v>
          </cell>
          <cell r="D45" t="str">
            <v>300A</v>
          </cell>
          <cell r="E45" t="str">
            <v>m</v>
          </cell>
          <cell r="J45">
            <v>47755</v>
          </cell>
          <cell r="K45">
            <v>507</v>
          </cell>
          <cell r="L45">
            <v>47755</v>
          </cell>
        </row>
        <row r="46">
          <cell r="A46" t="str">
            <v>1-43</v>
          </cell>
          <cell r="B46" t="str">
            <v xml:space="preserve"> PIPE</v>
          </cell>
          <cell r="C46" t="str">
            <v>SPPS38, SCH40</v>
          </cell>
          <cell r="D46" t="str">
            <v>350A</v>
          </cell>
          <cell r="E46" t="str">
            <v>m</v>
          </cell>
          <cell r="J46">
            <v>57719</v>
          </cell>
          <cell r="K46">
            <v>507</v>
          </cell>
          <cell r="L46">
            <v>57719</v>
          </cell>
        </row>
        <row r="47">
          <cell r="A47" t="str">
            <v>1-44</v>
          </cell>
          <cell r="B47" t="str">
            <v xml:space="preserve"> PIPE</v>
          </cell>
          <cell r="C47" t="str">
            <v>SPPS38, SCH40</v>
          </cell>
          <cell r="D47" t="str">
            <v>400A</v>
          </cell>
          <cell r="E47" t="str">
            <v>m</v>
          </cell>
          <cell r="J47">
            <v>75889</v>
          </cell>
          <cell r="K47">
            <v>507</v>
          </cell>
          <cell r="L47">
            <v>75889</v>
          </cell>
        </row>
        <row r="48">
          <cell r="A48" t="str">
            <v>1-45</v>
          </cell>
          <cell r="B48" t="str">
            <v xml:space="preserve"> PIPE</v>
          </cell>
          <cell r="C48" t="str">
            <v>SPPS38, SCH40</v>
          </cell>
          <cell r="D48" t="str">
            <v>450A</v>
          </cell>
          <cell r="E48" t="str">
            <v>m</v>
          </cell>
          <cell r="J48">
            <v>96011</v>
          </cell>
          <cell r="K48">
            <v>507</v>
          </cell>
          <cell r="L48">
            <v>96011</v>
          </cell>
        </row>
        <row r="49">
          <cell r="A49" t="str">
            <v>1-46</v>
          </cell>
          <cell r="B49" t="str">
            <v xml:space="preserve"> PIPE</v>
          </cell>
          <cell r="C49" t="str">
            <v>SPPS38, SCH40</v>
          </cell>
          <cell r="D49" t="str">
            <v>500A</v>
          </cell>
          <cell r="E49" t="str">
            <v>m</v>
          </cell>
          <cell r="J49">
            <v>113076</v>
          </cell>
          <cell r="K49">
            <v>507</v>
          </cell>
          <cell r="L49">
            <v>113076</v>
          </cell>
        </row>
        <row r="50">
          <cell r="A50" t="str">
            <v>1-47</v>
          </cell>
          <cell r="B50" t="str">
            <v xml:space="preserve"> PIPE</v>
          </cell>
          <cell r="C50" t="str">
            <v>SPPS38, SCH80</v>
          </cell>
          <cell r="D50" t="str">
            <v>50A</v>
          </cell>
          <cell r="E50" t="str">
            <v>m</v>
          </cell>
          <cell r="J50">
            <v>4385</v>
          </cell>
          <cell r="K50">
            <v>507</v>
          </cell>
          <cell r="L50">
            <v>4385</v>
          </cell>
        </row>
        <row r="51">
          <cell r="A51" t="str">
            <v>1-48</v>
          </cell>
          <cell r="B51" t="str">
            <v xml:space="preserve"> PIPE</v>
          </cell>
          <cell r="C51" t="str">
            <v>SPPS38, SCH40</v>
          </cell>
          <cell r="D51" t="str">
            <v>백관, 15A</v>
          </cell>
          <cell r="E51" t="str">
            <v>m</v>
          </cell>
          <cell r="J51">
            <v>1191</v>
          </cell>
          <cell r="K51">
            <v>507</v>
          </cell>
          <cell r="L51">
            <v>1191</v>
          </cell>
        </row>
        <row r="52">
          <cell r="A52" t="str">
            <v>1-49</v>
          </cell>
          <cell r="B52" t="str">
            <v xml:space="preserve"> PIPE</v>
          </cell>
          <cell r="C52" t="str">
            <v>SPPS38, SCH40</v>
          </cell>
          <cell r="D52" t="str">
            <v>백관, 20A</v>
          </cell>
          <cell r="E52" t="str">
            <v>m</v>
          </cell>
          <cell r="J52">
            <v>1546</v>
          </cell>
          <cell r="K52">
            <v>507</v>
          </cell>
          <cell r="L52">
            <v>1546</v>
          </cell>
        </row>
        <row r="53">
          <cell r="A53" t="str">
            <v>1-50</v>
          </cell>
          <cell r="B53" t="str">
            <v xml:space="preserve"> PIPE</v>
          </cell>
          <cell r="C53" t="str">
            <v>SPPS38, SCH40</v>
          </cell>
          <cell r="D53" t="str">
            <v>백관, 25A</v>
          </cell>
          <cell r="E53" t="str">
            <v>m</v>
          </cell>
          <cell r="J53">
            <v>2143</v>
          </cell>
          <cell r="K53">
            <v>507</v>
          </cell>
          <cell r="L53">
            <v>2143</v>
          </cell>
        </row>
        <row r="54">
          <cell r="A54" t="str">
            <v>1-51</v>
          </cell>
          <cell r="B54" t="str">
            <v xml:space="preserve"> PIPE</v>
          </cell>
          <cell r="C54" t="str">
            <v>SPPS38, SCH40</v>
          </cell>
          <cell r="D54" t="str">
            <v>백관, 32A</v>
          </cell>
          <cell r="E54" t="str">
            <v>m</v>
          </cell>
          <cell r="J54">
            <v>2828</v>
          </cell>
          <cell r="K54">
            <v>507</v>
          </cell>
          <cell r="L54">
            <v>2828</v>
          </cell>
        </row>
        <row r="55">
          <cell r="A55" t="str">
            <v>1-52</v>
          </cell>
          <cell r="B55" t="str">
            <v xml:space="preserve"> PIPE</v>
          </cell>
          <cell r="C55" t="str">
            <v>SPPS38, SCH40</v>
          </cell>
          <cell r="D55" t="str">
            <v>백관, 40A</v>
          </cell>
          <cell r="E55" t="str">
            <v>m</v>
          </cell>
          <cell r="J55">
            <v>3417</v>
          </cell>
          <cell r="K55">
            <v>507</v>
          </cell>
          <cell r="L55">
            <v>3417</v>
          </cell>
        </row>
        <row r="56">
          <cell r="A56" t="str">
            <v>1-53</v>
          </cell>
          <cell r="B56" t="str">
            <v xml:space="preserve"> PIPE</v>
          </cell>
          <cell r="C56" t="str">
            <v>SPPS38, SCH40</v>
          </cell>
          <cell r="D56" t="str">
            <v>백관, 50A</v>
          </cell>
          <cell r="E56" t="str">
            <v>m</v>
          </cell>
          <cell r="J56">
            <v>4547</v>
          </cell>
          <cell r="K56">
            <v>507</v>
          </cell>
          <cell r="L56">
            <v>4547</v>
          </cell>
        </row>
        <row r="57">
          <cell r="A57" t="str">
            <v>1-54</v>
          </cell>
          <cell r="B57" t="str">
            <v xml:space="preserve"> PIPE</v>
          </cell>
          <cell r="C57" t="str">
            <v>SPPS38, SCH40</v>
          </cell>
          <cell r="D57" t="str">
            <v>백관, 65A</v>
          </cell>
          <cell r="E57" t="str">
            <v>m</v>
          </cell>
          <cell r="J57">
            <v>7531</v>
          </cell>
          <cell r="K57">
            <v>507</v>
          </cell>
          <cell r="L57">
            <v>7531</v>
          </cell>
        </row>
        <row r="58">
          <cell r="A58" t="str">
            <v>1-55</v>
          </cell>
          <cell r="B58" t="str">
            <v xml:space="preserve"> PIPE</v>
          </cell>
          <cell r="C58" t="str">
            <v>SPPS38, SCH40</v>
          </cell>
          <cell r="D58" t="str">
            <v>백관, 80A</v>
          </cell>
          <cell r="E58" t="str">
            <v>m</v>
          </cell>
          <cell r="J58">
            <v>9381</v>
          </cell>
          <cell r="K58">
            <v>507</v>
          </cell>
          <cell r="L58">
            <v>9381</v>
          </cell>
        </row>
        <row r="59">
          <cell r="A59" t="str">
            <v>1-56</v>
          </cell>
          <cell r="B59" t="str">
            <v xml:space="preserve"> PIPE</v>
          </cell>
          <cell r="C59" t="str">
            <v>SPPS38, SCH40</v>
          </cell>
          <cell r="D59" t="str">
            <v>백관, 100A</v>
          </cell>
          <cell r="E59" t="str">
            <v>m</v>
          </cell>
          <cell r="J59">
            <v>13294</v>
          </cell>
          <cell r="K59">
            <v>507</v>
          </cell>
          <cell r="L59">
            <v>13294</v>
          </cell>
        </row>
        <row r="60">
          <cell r="A60" t="str">
            <v>1-57</v>
          </cell>
          <cell r="B60" t="str">
            <v xml:space="preserve"> PIPE</v>
          </cell>
          <cell r="C60" t="str">
            <v>SPPS38, SCH40</v>
          </cell>
          <cell r="D60" t="str">
            <v>백관, 125A</v>
          </cell>
          <cell r="E60" t="str">
            <v>m</v>
          </cell>
          <cell r="J60">
            <v>18207</v>
          </cell>
          <cell r="K60">
            <v>507</v>
          </cell>
          <cell r="L60">
            <v>18207</v>
          </cell>
        </row>
        <row r="61">
          <cell r="A61" t="str">
            <v>1-58</v>
          </cell>
          <cell r="B61" t="str">
            <v xml:space="preserve"> PIPE</v>
          </cell>
          <cell r="C61" t="str">
            <v>SPPS38, SCH40</v>
          </cell>
          <cell r="D61" t="str">
            <v>백관, 150A</v>
          </cell>
          <cell r="E61" t="str">
            <v>m</v>
          </cell>
          <cell r="J61">
            <v>23311</v>
          </cell>
          <cell r="K61">
            <v>507</v>
          </cell>
          <cell r="L61">
            <v>23311</v>
          </cell>
        </row>
        <row r="62">
          <cell r="A62" t="str">
            <v>1-59</v>
          </cell>
          <cell r="B62" t="str">
            <v xml:space="preserve"> PIPE</v>
          </cell>
          <cell r="C62" t="str">
            <v>SPPS38, SCH40</v>
          </cell>
          <cell r="D62" t="str">
            <v>백관, 200A</v>
          </cell>
          <cell r="E62" t="str">
            <v>m</v>
          </cell>
          <cell r="J62">
            <v>35676</v>
          </cell>
          <cell r="K62">
            <v>507</v>
          </cell>
          <cell r="L62">
            <v>35676</v>
          </cell>
        </row>
        <row r="63">
          <cell r="A63" t="str">
            <v>1-60</v>
          </cell>
          <cell r="B63" t="str">
            <v xml:space="preserve"> PIPE</v>
          </cell>
          <cell r="C63" t="str">
            <v>SPPS38, SCH40</v>
          </cell>
          <cell r="D63" t="str">
            <v>백관, 250A</v>
          </cell>
          <cell r="E63" t="str">
            <v>m</v>
          </cell>
          <cell r="J63">
            <v>49994</v>
          </cell>
          <cell r="K63">
            <v>507</v>
          </cell>
          <cell r="L63">
            <v>49994</v>
          </cell>
        </row>
        <row r="64">
          <cell r="A64" t="str">
            <v>1-61</v>
          </cell>
          <cell r="B64" t="str">
            <v xml:space="preserve"> PIPE</v>
          </cell>
          <cell r="C64" t="str">
            <v>SPPS38, SCH40</v>
          </cell>
          <cell r="D64" t="str">
            <v>백관, 300A</v>
          </cell>
          <cell r="E64" t="str">
            <v>m</v>
          </cell>
          <cell r="J64">
            <v>65760</v>
          </cell>
          <cell r="K64">
            <v>507</v>
          </cell>
          <cell r="L64">
            <v>65760</v>
          </cell>
        </row>
        <row r="65">
          <cell r="A65" t="str">
            <v>1-62</v>
          </cell>
          <cell r="B65" t="str">
            <v xml:space="preserve"> PIPE</v>
          </cell>
          <cell r="C65" t="str">
            <v>SPPS38, SCH40</v>
          </cell>
          <cell r="D65" t="str">
            <v>백관, 350A</v>
          </cell>
          <cell r="E65" t="str">
            <v>m</v>
          </cell>
          <cell r="J65">
            <v>79487</v>
          </cell>
          <cell r="K65">
            <v>507</v>
          </cell>
          <cell r="L65">
            <v>79487</v>
          </cell>
        </row>
        <row r="66">
          <cell r="A66" t="str">
            <v>1-63</v>
          </cell>
          <cell r="B66" t="str">
            <v xml:space="preserve"> PIPE</v>
          </cell>
          <cell r="C66" t="str">
            <v>SPPS38, SCH40</v>
          </cell>
          <cell r="D66" t="str">
            <v>백관, 400A</v>
          </cell>
          <cell r="E66" t="str">
            <v>m</v>
          </cell>
          <cell r="J66">
            <v>104514</v>
          </cell>
          <cell r="K66">
            <v>507</v>
          </cell>
          <cell r="L66">
            <v>104514</v>
          </cell>
        </row>
        <row r="67">
          <cell r="A67" t="str">
            <v>1-64</v>
          </cell>
          <cell r="B67" t="str">
            <v xml:space="preserve"> PIPE</v>
          </cell>
          <cell r="C67" t="str">
            <v>SPPS38, SCH40</v>
          </cell>
          <cell r="D67" t="str">
            <v>백관, 450A</v>
          </cell>
          <cell r="E67" t="str">
            <v>m</v>
          </cell>
          <cell r="J67">
            <v>132173</v>
          </cell>
          <cell r="K67">
            <v>507</v>
          </cell>
          <cell r="L67">
            <v>132173</v>
          </cell>
        </row>
        <row r="68">
          <cell r="A68" t="str">
            <v>1-65</v>
          </cell>
          <cell r="B68" t="str">
            <v xml:space="preserve"> PIPE</v>
          </cell>
          <cell r="C68" t="str">
            <v>SPPS38, SCH40</v>
          </cell>
          <cell r="D68" t="str">
            <v>백관, 500A</v>
          </cell>
          <cell r="E68" t="str">
            <v>m</v>
          </cell>
          <cell r="J68">
            <v>155668</v>
          </cell>
          <cell r="K68">
            <v>507</v>
          </cell>
          <cell r="L68">
            <v>155668</v>
          </cell>
        </row>
        <row r="69">
          <cell r="A69" t="str">
            <v>1-66</v>
          </cell>
          <cell r="B69" t="str">
            <v xml:space="preserve"> PIPE</v>
          </cell>
          <cell r="C69" t="str">
            <v>ASTM, SCH40</v>
          </cell>
          <cell r="D69" t="str">
            <v>25A</v>
          </cell>
          <cell r="E69" t="str">
            <v>m</v>
          </cell>
          <cell r="J69">
            <v>2100</v>
          </cell>
          <cell r="K69">
            <v>508</v>
          </cell>
          <cell r="L69">
            <v>2100</v>
          </cell>
        </row>
        <row r="70">
          <cell r="A70" t="str">
            <v>1-67</v>
          </cell>
          <cell r="B70" t="str">
            <v xml:space="preserve"> PIPE</v>
          </cell>
          <cell r="C70" t="str">
            <v>ASTM, SCH40</v>
          </cell>
          <cell r="D70" t="str">
            <v>32A</v>
          </cell>
          <cell r="E70" t="str">
            <v>m</v>
          </cell>
          <cell r="J70">
            <v>2785</v>
          </cell>
          <cell r="K70">
            <v>508</v>
          </cell>
          <cell r="L70">
            <v>2785</v>
          </cell>
        </row>
        <row r="71">
          <cell r="A71" t="str">
            <v>1-68</v>
          </cell>
          <cell r="B71" t="str">
            <v xml:space="preserve"> PIPE</v>
          </cell>
          <cell r="C71" t="str">
            <v>STS304, 2.5t</v>
          </cell>
          <cell r="D71" t="str">
            <v>10A</v>
          </cell>
          <cell r="E71" t="str">
            <v>m</v>
          </cell>
          <cell r="J71">
            <v>3673</v>
          </cell>
          <cell r="K71">
            <v>527</v>
          </cell>
          <cell r="L71">
            <v>3673</v>
          </cell>
        </row>
        <row r="72">
          <cell r="A72" t="str">
            <v>1-69</v>
          </cell>
          <cell r="B72" t="str">
            <v xml:space="preserve"> PIPE</v>
          </cell>
          <cell r="C72" t="str">
            <v>STS304, 2.5t</v>
          </cell>
          <cell r="D72" t="str">
            <v>15A</v>
          </cell>
          <cell r="E72" t="str">
            <v>m</v>
          </cell>
          <cell r="J72">
            <v>4903</v>
          </cell>
          <cell r="K72">
            <v>527</v>
          </cell>
          <cell r="L72">
            <v>4903</v>
          </cell>
        </row>
        <row r="73">
          <cell r="A73" t="str">
            <v>1-70</v>
          </cell>
          <cell r="B73" t="str">
            <v xml:space="preserve"> PIPE</v>
          </cell>
          <cell r="C73" t="str">
            <v>STS304, 2.5t</v>
          </cell>
          <cell r="D73" t="str">
            <v>20A</v>
          </cell>
          <cell r="E73" t="str">
            <v>m</v>
          </cell>
          <cell r="J73">
            <v>6021</v>
          </cell>
          <cell r="K73">
            <v>527</v>
          </cell>
          <cell r="L73">
            <v>6021</v>
          </cell>
        </row>
        <row r="74">
          <cell r="A74" t="str">
            <v>1-71</v>
          </cell>
          <cell r="B74" t="str">
            <v xml:space="preserve"> PIPE</v>
          </cell>
          <cell r="C74" t="str">
            <v>STS304, 2.5t</v>
          </cell>
          <cell r="D74" t="str">
            <v>25A</v>
          </cell>
          <cell r="E74" t="str">
            <v>m</v>
          </cell>
          <cell r="J74">
            <v>7011</v>
          </cell>
          <cell r="K74">
            <v>527</v>
          </cell>
          <cell r="L74">
            <v>7011</v>
          </cell>
        </row>
        <row r="75">
          <cell r="A75" t="str">
            <v>1-72</v>
          </cell>
          <cell r="B75" t="str">
            <v xml:space="preserve"> PIPE</v>
          </cell>
          <cell r="C75" t="str">
            <v>STS304, 2.5t</v>
          </cell>
          <cell r="D75" t="str">
            <v>32A</v>
          </cell>
          <cell r="E75" t="str">
            <v>m</v>
          </cell>
          <cell r="J75">
            <v>7917</v>
          </cell>
          <cell r="K75">
            <v>527</v>
          </cell>
          <cell r="L75">
            <v>7917</v>
          </cell>
        </row>
        <row r="76">
          <cell r="A76" t="str">
            <v>1-73</v>
          </cell>
          <cell r="B76" t="str">
            <v xml:space="preserve"> PIPE</v>
          </cell>
          <cell r="C76" t="str">
            <v>STS304, 2.5t</v>
          </cell>
          <cell r="D76" t="str">
            <v>40A</v>
          </cell>
          <cell r="E76" t="str">
            <v>m</v>
          </cell>
          <cell r="J76">
            <v>10143</v>
          </cell>
          <cell r="K76">
            <v>527</v>
          </cell>
          <cell r="L76">
            <v>10143</v>
          </cell>
        </row>
        <row r="77">
          <cell r="A77" t="str">
            <v>1-74</v>
          </cell>
          <cell r="B77" t="str">
            <v xml:space="preserve"> PIPE</v>
          </cell>
          <cell r="C77" t="str">
            <v>STS304, 2.5t</v>
          </cell>
          <cell r="D77" t="str">
            <v>50A</v>
          </cell>
          <cell r="E77" t="str">
            <v>m</v>
          </cell>
          <cell r="J77">
            <v>11422</v>
          </cell>
          <cell r="K77">
            <v>527</v>
          </cell>
          <cell r="L77">
            <v>11422</v>
          </cell>
        </row>
        <row r="78">
          <cell r="A78" t="str">
            <v>1-75</v>
          </cell>
          <cell r="B78" t="str">
            <v xml:space="preserve"> PIPE</v>
          </cell>
          <cell r="C78" t="str">
            <v>STS304, 2.5t</v>
          </cell>
          <cell r="D78" t="str">
            <v>65A</v>
          </cell>
          <cell r="E78" t="str">
            <v>m</v>
          </cell>
          <cell r="J78">
            <v>14534</v>
          </cell>
          <cell r="K78">
            <v>527</v>
          </cell>
          <cell r="L78">
            <v>14534</v>
          </cell>
        </row>
        <row r="79">
          <cell r="A79" t="str">
            <v>1-76</v>
          </cell>
          <cell r="B79" t="str">
            <v xml:space="preserve"> PIPE</v>
          </cell>
          <cell r="C79" t="str">
            <v>STS304, 2.5t</v>
          </cell>
          <cell r="D79" t="str">
            <v>80A</v>
          </cell>
          <cell r="E79" t="str">
            <v>m</v>
          </cell>
          <cell r="J79">
            <v>17056</v>
          </cell>
          <cell r="K79">
            <v>527</v>
          </cell>
          <cell r="L79">
            <v>17056</v>
          </cell>
        </row>
        <row r="80">
          <cell r="A80" t="str">
            <v>1-77</v>
          </cell>
          <cell r="B80" t="str">
            <v xml:space="preserve"> PIPE</v>
          </cell>
          <cell r="C80" t="str">
            <v>STS304, 2.5t</v>
          </cell>
          <cell r="D80" t="str">
            <v>90A</v>
          </cell>
          <cell r="E80" t="str">
            <v>m</v>
          </cell>
          <cell r="J80">
            <v>19517</v>
          </cell>
          <cell r="K80">
            <v>527</v>
          </cell>
          <cell r="L80">
            <v>19517</v>
          </cell>
        </row>
        <row r="81">
          <cell r="A81" t="str">
            <v>1-78</v>
          </cell>
          <cell r="B81" t="str">
            <v xml:space="preserve"> PIPE</v>
          </cell>
          <cell r="C81" t="str">
            <v>STS304, 2.5t</v>
          </cell>
          <cell r="D81" t="str">
            <v>100A</v>
          </cell>
          <cell r="E81" t="str">
            <v>m</v>
          </cell>
          <cell r="J81">
            <v>22019</v>
          </cell>
          <cell r="K81">
            <v>527</v>
          </cell>
          <cell r="L81">
            <v>22019</v>
          </cell>
        </row>
        <row r="82">
          <cell r="A82" t="str">
            <v>1-79</v>
          </cell>
          <cell r="B82" t="str">
            <v xml:space="preserve"> PIPE</v>
          </cell>
          <cell r="C82" t="str">
            <v>STS304, 2.5t</v>
          </cell>
          <cell r="D82" t="str">
            <v>200A</v>
          </cell>
          <cell r="E82" t="str">
            <v>m</v>
          </cell>
          <cell r="J82">
            <v>43937</v>
          </cell>
          <cell r="K82">
            <v>527</v>
          </cell>
          <cell r="L82">
            <v>43937</v>
          </cell>
        </row>
        <row r="83">
          <cell r="A83" t="str">
            <v>1-80</v>
          </cell>
          <cell r="B83" t="str">
            <v xml:space="preserve"> PIPE</v>
          </cell>
          <cell r="C83" t="str">
            <v>STS304, 2.5t</v>
          </cell>
          <cell r="D83" t="str">
            <v>350A</v>
          </cell>
          <cell r="E83" t="str">
            <v>m</v>
          </cell>
          <cell r="J83">
            <v>72565</v>
          </cell>
          <cell r="K83">
            <v>527</v>
          </cell>
          <cell r="L83">
            <v>72565</v>
          </cell>
        </row>
        <row r="85">
          <cell r="A85" t="str">
            <v>2.</v>
          </cell>
          <cell r="B85" t="str">
            <v>FITTING(ELBOW)</v>
          </cell>
        </row>
        <row r="86">
          <cell r="A86" t="str">
            <v>2-1</v>
          </cell>
          <cell r="B86" t="str">
            <v>90˚앨보</v>
          </cell>
          <cell r="C86" t="str">
            <v>SPP</v>
          </cell>
          <cell r="D86" t="str">
            <v>15A</v>
          </cell>
          <cell r="E86" t="str">
            <v>개</v>
          </cell>
          <cell r="J86">
            <v>360</v>
          </cell>
          <cell r="K86">
            <v>513</v>
          </cell>
          <cell r="L86">
            <v>360</v>
          </cell>
        </row>
        <row r="87">
          <cell r="A87" t="str">
            <v>2-2</v>
          </cell>
          <cell r="B87" t="str">
            <v>90˚앨보</v>
          </cell>
          <cell r="C87" t="str">
            <v>SPP</v>
          </cell>
          <cell r="D87" t="str">
            <v>20A</v>
          </cell>
          <cell r="E87" t="str">
            <v>개</v>
          </cell>
          <cell r="J87">
            <v>408</v>
          </cell>
          <cell r="K87">
            <v>513</v>
          </cell>
          <cell r="L87">
            <v>408</v>
          </cell>
        </row>
        <row r="88">
          <cell r="A88" t="str">
            <v>2-3</v>
          </cell>
          <cell r="B88" t="str">
            <v>90˚앨보</v>
          </cell>
          <cell r="C88" t="str">
            <v>SPP</v>
          </cell>
          <cell r="D88" t="str">
            <v>25A</v>
          </cell>
          <cell r="E88" t="str">
            <v>개</v>
          </cell>
          <cell r="J88">
            <v>920</v>
          </cell>
          <cell r="K88">
            <v>513</v>
          </cell>
          <cell r="L88">
            <v>920</v>
          </cell>
        </row>
        <row r="89">
          <cell r="A89" t="str">
            <v>2-4</v>
          </cell>
          <cell r="B89" t="str">
            <v>90˚앨보</v>
          </cell>
          <cell r="C89" t="str">
            <v>SPP</v>
          </cell>
          <cell r="D89" t="str">
            <v>32A</v>
          </cell>
          <cell r="E89" t="str">
            <v>개</v>
          </cell>
          <cell r="J89">
            <v>960</v>
          </cell>
          <cell r="K89">
            <v>513</v>
          </cell>
          <cell r="L89">
            <v>960</v>
          </cell>
        </row>
        <row r="90">
          <cell r="A90" t="str">
            <v>2-5</v>
          </cell>
          <cell r="B90" t="str">
            <v>90˚앨보</v>
          </cell>
          <cell r="C90" t="str">
            <v>SPP</v>
          </cell>
          <cell r="D90" t="str">
            <v>40A</v>
          </cell>
          <cell r="E90" t="str">
            <v>개</v>
          </cell>
          <cell r="J90">
            <v>1120</v>
          </cell>
          <cell r="K90">
            <v>513</v>
          </cell>
          <cell r="L90">
            <v>1120</v>
          </cell>
        </row>
        <row r="91">
          <cell r="A91" t="str">
            <v>2-6</v>
          </cell>
          <cell r="B91" t="str">
            <v>90˚앨보</v>
          </cell>
          <cell r="C91" t="str">
            <v>SPP</v>
          </cell>
          <cell r="D91" t="str">
            <v>50A</v>
          </cell>
          <cell r="E91" t="str">
            <v>개</v>
          </cell>
          <cell r="J91">
            <v>1296</v>
          </cell>
          <cell r="K91">
            <v>513</v>
          </cell>
          <cell r="L91">
            <v>1296</v>
          </cell>
        </row>
        <row r="92">
          <cell r="A92" t="str">
            <v>2-7</v>
          </cell>
          <cell r="B92" t="str">
            <v>90˚앨보</v>
          </cell>
          <cell r="C92" t="str">
            <v>SPP</v>
          </cell>
          <cell r="D92" t="str">
            <v>65A</v>
          </cell>
          <cell r="E92" t="str">
            <v>개</v>
          </cell>
          <cell r="J92">
            <v>1920</v>
          </cell>
          <cell r="K92">
            <v>513</v>
          </cell>
          <cell r="L92">
            <v>1920</v>
          </cell>
        </row>
        <row r="93">
          <cell r="A93" t="str">
            <v>2-8</v>
          </cell>
          <cell r="B93" t="str">
            <v>90˚앨보</v>
          </cell>
          <cell r="C93" t="str">
            <v>SPP</v>
          </cell>
          <cell r="D93" t="str">
            <v>80A</v>
          </cell>
          <cell r="E93" t="str">
            <v>개</v>
          </cell>
          <cell r="J93">
            <v>2560</v>
          </cell>
          <cell r="K93">
            <v>513</v>
          </cell>
          <cell r="L93">
            <v>2560</v>
          </cell>
        </row>
        <row r="94">
          <cell r="A94" t="str">
            <v>2-9</v>
          </cell>
          <cell r="B94" t="str">
            <v>90˚앨보</v>
          </cell>
          <cell r="C94" t="str">
            <v>SPP</v>
          </cell>
          <cell r="D94" t="str">
            <v>100A</v>
          </cell>
          <cell r="E94" t="str">
            <v>개</v>
          </cell>
          <cell r="J94">
            <v>4160</v>
          </cell>
          <cell r="K94">
            <v>513</v>
          </cell>
          <cell r="L94">
            <v>4160</v>
          </cell>
        </row>
        <row r="95">
          <cell r="A95" t="str">
            <v>2-10</v>
          </cell>
          <cell r="B95" t="str">
            <v>90˚앨보</v>
          </cell>
          <cell r="C95" t="str">
            <v>SPP</v>
          </cell>
          <cell r="D95" t="str">
            <v>125A</v>
          </cell>
          <cell r="E95" t="str">
            <v>개</v>
          </cell>
          <cell r="J95">
            <v>6320</v>
          </cell>
          <cell r="K95">
            <v>513</v>
          </cell>
          <cell r="L95">
            <v>6320</v>
          </cell>
        </row>
        <row r="96">
          <cell r="A96" t="str">
            <v>2-11</v>
          </cell>
          <cell r="B96" t="str">
            <v>90˚앨보</v>
          </cell>
          <cell r="C96" t="str">
            <v>SPP</v>
          </cell>
          <cell r="D96" t="str">
            <v>150A</v>
          </cell>
          <cell r="E96" t="str">
            <v>개</v>
          </cell>
          <cell r="J96">
            <v>9040</v>
          </cell>
          <cell r="K96">
            <v>513</v>
          </cell>
          <cell r="L96">
            <v>9040</v>
          </cell>
        </row>
        <row r="97">
          <cell r="A97" t="str">
            <v>2-12</v>
          </cell>
          <cell r="B97" t="str">
            <v>90˚앨보</v>
          </cell>
          <cell r="C97" t="str">
            <v>SPP</v>
          </cell>
          <cell r="D97" t="str">
            <v>200A</v>
          </cell>
          <cell r="E97" t="str">
            <v>개</v>
          </cell>
          <cell r="J97">
            <v>18080</v>
          </cell>
          <cell r="K97">
            <v>513</v>
          </cell>
          <cell r="L97">
            <v>18080</v>
          </cell>
        </row>
        <row r="98">
          <cell r="A98" t="str">
            <v>2-13</v>
          </cell>
          <cell r="B98" t="str">
            <v>90˚앨보</v>
          </cell>
          <cell r="C98" t="str">
            <v>SPPW</v>
          </cell>
          <cell r="D98" t="str">
            <v>백관,15A</v>
          </cell>
          <cell r="E98" t="str">
            <v>개</v>
          </cell>
          <cell r="J98">
            <v>408</v>
          </cell>
          <cell r="K98">
            <v>513</v>
          </cell>
          <cell r="L98">
            <v>408</v>
          </cell>
        </row>
        <row r="99">
          <cell r="A99" t="str">
            <v>2-14</v>
          </cell>
          <cell r="B99" t="str">
            <v>90˚앨보</v>
          </cell>
          <cell r="C99" t="str">
            <v>SPPW</v>
          </cell>
          <cell r="D99" t="str">
            <v>백관, 20A</v>
          </cell>
          <cell r="E99" t="str">
            <v>개</v>
          </cell>
          <cell r="J99">
            <v>480</v>
          </cell>
          <cell r="K99">
            <v>513</v>
          </cell>
          <cell r="L99">
            <v>480</v>
          </cell>
        </row>
        <row r="100">
          <cell r="A100" t="str">
            <v>2-15</v>
          </cell>
          <cell r="B100" t="str">
            <v>90˚앨보</v>
          </cell>
          <cell r="C100" t="str">
            <v>SPPW</v>
          </cell>
          <cell r="D100" t="str">
            <v>백관, 25A</v>
          </cell>
          <cell r="E100" t="str">
            <v>개</v>
          </cell>
          <cell r="J100">
            <v>1000</v>
          </cell>
          <cell r="K100">
            <v>513</v>
          </cell>
          <cell r="L100">
            <v>1000</v>
          </cell>
        </row>
        <row r="101">
          <cell r="A101" t="str">
            <v>2-16</v>
          </cell>
          <cell r="B101" t="str">
            <v>90˚앨보</v>
          </cell>
          <cell r="C101" t="str">
            <v>SPPW</v>
          </cell>
          <cell r="D101" t="str">
            <v>백관, 32A</v>
          </cell>
          <cell r="E101" t="str">
            <v>개</v>
          </cell>
          <cell r="J101">
            <v>1040</v>
          </cell>
          <cell r="K101">
            <v>513</v>
          </cell>
          <cell r="L101">
            <v>1040</v>
          </cell>
        </row>
        <row r="102">
          <cell r="A102" t="str">
            <v>2-17</v>
          </cell>
          <cell r="B102" t="str">
            <v>90˚앨보</v>
          </cell>
          <cell r="C102" t="str">
            <v>SPPW</v>
          </cell>
          <cell r="D102" t="str">
            <v>백관, 40A</v>
          </cell>
          <cell r="E102" t="str">
            <v>개</v>
          </cell>
          <cell r="J102">
            <v>1200</v>
          </cell>
          <cell r="K102">
            <v>513</v>
          </cell>
          <cell r="L102">
            <v>1200</v>
          </cell>
        </row>
        <row r="103">
          <cell r="A103" t="str">
            <v>2-18</v>
          </cell>
          <cell r="B103" t="str">
            <v>90˚앨보</v>
          </cell>
          <cell r="C103" t="str">
            <v>SPPW</v>
          </cell>
          <cell r="D103" t="str">
            <v>백관, 50A</v>
          </cell>
          <cell r="E103" t="str">
            <v>개</v>
          </cell>
          <cell r="J103">
            <v>1472</v>
          </cell>
          <cell r="K103">
            <v>513</v>
          </cell>
          <cell r="L103">
            <v>1472</v>
          </cell>
        </row>
        <row r="104">
          <cell r="A104" t="str">
            <v>2-19</v>
          </cell>
          <cell r="B104" t="str">
            <v>90˚앨보</v>
          </cell>
          <cell r="C104" t="str">
            <v>SPPW</v>
          </cell>
          <cell r="D104" t="str">
            <v>백관, 65A</v>
          </cell>
          <cell r="E104" t="str">
            <v>개</v>
          </cell>
          <cell r="J104">
            <v>2240</v>
          </cell>
          <cell r="K104">
            <v>513</v>
          </cell>
          <cell r="L104">
            <v>2240</v>
          </cell>
        </row>
        <row r="105">
          <cell r="A105" t="str">
            <v>2-20</v>
          </cell>
          <cell r="B105" t="str">
            <v>90˚앨보</v>
          </cell>
          <cell r="C105" t="str">
            <v>SPPW</v>
          </cell>
          <cell r="D105" t="str">
            <v>백관, 80A</v>
          </cell>
          <cell r="E105" t="str">
            <v>개</v>
          </cell>
          <cell r="J105">
            <v>2960</v>
          </cell>
          <cell r="K105">
            <v>513</v>
          </cell>
          <cell r="L105">
            <v>2960</v>
          </cell>
        </row>
        <row r="106">
          <cell r="A106" t="str">
            <v>2-21</v>
          </cell>
          <cell r="B106" t="str">
            <v>90˚앨보</v>
          </cell>
          <cell r="C106" t="str">
            <v>SPPW</v>
          </cell>
          <cell r="D106" t="str">
            <v>백관, 100A</v>
          </cell>
          <cell r="E106" t="str">
            <v>개</v>
          </cell>
          <cell r="J106">
            <v>4960</v>
          </cell>
          <cell r="K106">
            <v>513</v>
          </cell>
          <cell r="L106">
            <v>4960</v>
          </cell>
        </row>
        <row r="107">
          <cell r="A107" t="str">
            <v>2-22</v>
          </cell>
          <cell r="B107" t="str">
            <v>90˚앨보</v>
          </cell>
          <cell r="C107" t="str">
            <v>SPPW</v>
          </cell>
          <cell r="D107" t="str">
            <v>백관, 125A</v>
          </cell>
          <cell r="E107" t="str">
            <v>개</v>
          </cell>
          <cell r="J107">
            <v>7520</v>
          </cell>
          <cell r="K107">
            <v>513</v>
          </cell>
          <cell r="L107">
            <v>7520</v>
          </cell>
        </row>
        <row r="108">
          <cell r="A108" t="str">
            <v>2-23</v>
          </cell>
          <cell r="B108" t="str">
            <v>90˚앨보</v>
          </cell>
          <cell r="C108" t="str">
            <v>SPPW</v>
          </cell>
          <cell r="D108" t="str">
            <v>백관, 150A</v>
          </cell>
          <cell r="E108" t="str">
            <v>개</v>
          </cell>
          <cell r="J108">
            <v>10960</v>
          </cell>
          <cell r="K108">
            <v>513</v>
          </cell>
          <cell r="L108">
            <v>10960</v>
          </cell>
        </row>
        <row r="109">
          <cell r="A109" t="str">
            <v>2-24</v>
          </cell>
          <cell r="B109" t="str">
            <v>90˚앨보</v>
          </cell>
          <cell r="C109" t="str">
            <v>SPPW</v>
          </cell>
          <cell r="D109" t="str">
            <v>백관, 200A</v>
          </cell>
          <cell r="E109" t="str">
            <v>개</v>
          </cell>
          <cell r="J109">
            <v>21920</v>
          </cell>
          <cell r="K109">
            <v>513</v>
          </cell>
          <cell r="L109">
            <v>21920</v>
          </cell>
        </row>
        <row r="110">
          <cell r="A110" t="str">
            <v>2-25</v>
          </cell>
          <cell r="B110" t="str">
            <v>90˚앨보</v>
          </cell>
          <cell r="C110" t="str">
            <v>SPP38, SCH40</v>
          </cell>
          <cell r="D110" t="str">
            <v>15A</v>
          </cell>
          <cell r="E110" t="str">
            <v>개</v>
          </cell>
          <cell r="J110">
            <v>384</v>
          </cell>
          <cell r="K110">
            <v>513</v>
          </cell>
          <cell r="L110">
            <v>384</v>
          </cell>
        </row>
        <row r="111">
          <cell r="A111" t="str">
            <v>2-26</v>
          </cell>
          <cell r="B111" t="str">
            <v>90˚앨보</v>
          </cell>
          <cell r="C111" t="str">
            <v>SPP38, SCH40</v>
          </cell>
          <cell r="D111" t="str">
            <v>20A</v>
          </cell>
          <cell r="E111" t="str">
            <v>개</v>
          </cell>
          <cell r="J111">
            <v>432</v>
          </cell>
          <cell r="K111">
            <v>513</v>
          </cell>
          <cell r="L111">
            <v>432</v>
          </cell>
        </row>
        <row r="112">
          <cell r="A112" t="str">
            <v>2-27</v>
          </cell>
          <cell r="B112" t="str">
            <v>90˚앨보</v>
          </cell>
          <cell r="C112" t="str">
            <v>SPP38, SCH40</v>
          </cell>
          <cell r="D112" t="str">
            <v>25A</v>
          </cell>
          <cell r="E112" t="str">
            <v>개</v>
          </cell>
          <cell r="J112">
            <v>960</v>
          </cell>
          <cell r="K112">
            <v>513</v>
          </cell>
          <cell r="L112">
            <v>960</v>
          </cell>
        </row>
        <row r="113">
          <cell r="A113" t="str">
            <v>2-28</v>
          </cell>
          <cell r="B113" t="str">
            <v>90˚앨보</v>
          </cell>
          <cell r="C113" t="str">
            <v>SPP38, SCH40</v>
          </cell>
          <cell r="D113" t="str">
            <v>32A</v>
          </cell>
          <cell r="E113" t="str">
            <v>개</v>
          </cell>
          <cell r="J113">
            <v>1104</v>
          </cell>
          <cell r="K113">
            <v>513</v>
          </cell>
          <cell r="L113">
            <v>1104</v>
          </cell>
        </row>
        <row r="114">
          <cell r="A114" t="str">
            <v>2-29</v>
          </cell>
          <cell r="B114" t="str">
            <v>90˚앨보</v>
          </cell>
          <cell r="C114" t="str">
            <v>SPP38, SCH40</v>
          </cell>
          <cell r="D114" t="str">
            <v>40A</v>
          </cell>
          <cell r="E114" t="str">
            <v>개</v>
          </cell>
          <cell r="J114">
            <v>1232</v>
          </cell>
          <cell r="K114">
            <v>513</v>
          </cell>
          <cell r="L114">
            <v>1232</v>
          </cell>
        </row>
        <row r="115">
          <cell r="A115" t="str">
            <v>2-30</v>
          </cell>
          <cell r="B115" t="str">
            <v>90˚앨보</v>
          </cell>
          <cell r="C115" t="str">
            <v>SPP38, SCH40</v>
          </cell>
          <cell r="D115" t="str">
            <v>50A</v>
          </cell>
          <cell r="E115" t="str">
            <v>개</v>
          </cell>
          <cell r="J115">
            <v>1520</v>
          </cell>
          <cell r="K115">
            <v>513</v>
          </cell>
          <cell r="L115">
            <v>1520</v>
          </cell>
        </row>
        <row r="116">
          <cell r="A116" t="str">
            <v>2-31</v>
          </cell>
          <cell r="B116" t="str">
            <v>90˚앨보</v>
          </cell>
          <cell r="C116" t="str">
            <v>SPP38, SCH40</v>
          </cell>
          <cell r="D116" t="str">
            <v>65A</v>
          </cell>
          <cell r="E116" t="str">
            <v>개</v>
          </cell>
          <cell r="J116">
            <v>2744</v>
          </cell>
          <cell r="K116">
            <v>513</v>
          </cell>
          <cell r="L116">
            <v>2744</v>
          </cell>
        </row>
        <row r="117">
          <cell r="A117" t="str">
            <v>2-32</v>
          </cell>
          <cell r="B117" t="str">
            <v>90˚앨보</v>
          </cell>
          <cell r="C117" t="str">
            <v>SPP38, SCH40</v>
          </cell>
          <cell r="D117" t="str">
            <v>80A</v>
          </cell>
          <cell r="E117" t="str">
            <v>개</v>
          </cell>
          <cell r="J117">
            <v>3600</v>
          </cell>
          <cell r="K117">
            <v>513</v>
          </cell>
          <cell r="L117">
            <v>3600</v>
          </cell>
        </row>
        <row r="118">
          <cell r="A118" t="str">
            <v>2-33</v>
          </cell>
          <cell r="B118" t="str">
            <v>90˚앨보</v>
          </cell>
          <cell r="C118" t="str">
            <v>SPP38, SCH40</v>
          </cell>
          <cell r="D118" t="str">
            <v>100A</v>
          </cell>
          <cell r="E118" t="str">
            <v>개</v>
          </cell>
          <cell r="J118">
            <v>5840</v>
          </cell>
          <cell r="K118">
            <v>513</v>
          </cell>
          <cell r="L118">
            <v>5840</v>
          </cell>
        </row>
        <row r="119">
          <cell r="A119" t="str">
            <v>2-34</v>
          </cell>
          <cell r="B119" t="str">
            <v>90˚앨보</v>
          </cell>
          <cell r="C119" t="str">
            <v>SPP38, SCH40</v>
          </cell>
          <cell r="D119" t="str">
            <v>125A</v>
          </cell>
          <cell r="E119" t="str">
            <v>개</v>
          </cell>
          <cell r="J119">
            <v>9200</v>
          </cell>
          <cell r="K119">
            <v>513</v>
          </cell>
          <cell r="L119">
            <v>9200</v>
          </cell>
        </row>
        <row r="120">
          <cell r="A120" t="str">
            <v>2-35</v>
          </cell>
          <cell r="B120" t="str">
            <v>90˚앨보</v>
          </cell>
          <cell r="C120" t="str">
            <v>SPP38, SCH40</v>
          </cell>
          <cell r="D120" t="str">
            <v>150A</v>
          </cell>
          <cell r="E120" t="str">
            <v>개</v>
          </cell>
          <cell r="J120">
            <v>13680</v>
          </cell>
          <cell r="K120">
            <v>513</v>
          </cell>
          <cell r="L120">
            <v>13680</v>
          </cell>
        </row>
        <row r="121">
          <cell r="A121" t="str">
            <v>2-36</v>
          </cell>
          <cell r="B121" t="str">
            <v>90˚앨보</v>
          </cell>
          <cell r="C121" t="str">
            <v>SPP38, SCH40</v>
          </cell>
          <cell r="D121" t="str">
            <v>200A</v>
          </cell>
          <cell r="E121" t="str">
            <v>개</v>
          </cell>
          <cell r="J121">
            <v>27528</v>
          </cell>
          <cell r="K121">
            <v>513</v>
          </cell>
          <cell r="L121">
            <v>27528</v>
          </cell>
        </row>
        <row r="122">
          <cell r="A122" t="str">
            <v>2-37</v>
          </cell>
          <cell r="B122" t="str">
            <v>90˚앨보</v>
          </cell>
          <cell r="C122" t="str">
            <v>SPP38, SCH40</v>
          </cell>
          <cell r="D122" t="str">
            <v>백관,15A</v>
          </cell>
          <cell r="E122" t="str">
            <v>개</v>
          </cell>
          <cell r="J122">
            <v>432</v>
          </cell>
          <cell r="K122">
            <v>513</v>
          </cell>
          <cell r="L122">
            <v>432</v>
          </cell>
        </row>
        <row r="123">
          <cell r="A123" t="str">
            <v>2-38</v>
          </cell>
          <cell r="B123" t="str">
            <v>90˚앨보</v>
          </cell>
          <cell r="C123" t="str">
            <v>SPP38, SCH40</v>
          </cell>
          <cell r="D123" t="str">
            <v>백관, 20A</v>
          </cell>
          <cell r="E123" t="str">
            <v>개</v>
          </cell>
          <cell r="J123">
            <v>504</v>
          </cell>
          <cell r="K123">
            <v>513</v>
          </cell>
          <cell r="L123">
            <v>504</v>
          </cell>
        </row>
        <row r="124">
          <cell r="A124" t="str">
            <v>2-39</v>
          </cell>
          <cell r="B124" t="str">
            <v>90˚앨보</v>
          </cell>
          <cell r="C124" t="str">
            <v>SPP38, SCH40</v>
          </cell>
          <cell r="D124" t="str">
            <v>백관, 25A</v>
          </cell>
          <cell r="E124" t="str">
            <v>개</v>
          </cell>
          <cell r="J124">
            <v>1040</v>
          </cell>
          <cell r="K124">
            <v>513</v>
          </cell>
          <cell r="L124">
            <v>1040</v>
          </cell>
        </row>
        <row r="125">
          <cell r="A125" t="str">
            <v>2-40</v>
          </cell>
          <cell r="B125" t="str">
            <v>90˚앨보</v>
          </cell>
          <cell r="C125" t="str">
            <v>SPP38, SCH40</v>
          </cell>
          <cell r="D125" t="str">
            <v>백관, 32A</v>
          </cell>
          <cell r="E125" t="str">
            <v>개</v>
          </cell>
          <cell r="J125">
            <v>1200</v>
          </cell>
          <cell r="K125">
            <v>513</v>
          </cell>
          <cell r="L125">
            <v>1200</v>
          </cell>
        </row>
        <row r="126">
          <cell r="A126" t="str">
            <v>2-41</v>
          </cell>
          <cell r="B126" t="str">
            <v>90˚앨보</v>
          </cell>
          <cell r="C126" t="str">
            <v>SPP38, SCH40</v>
          </cell>
          <cell r="D126" t="str">
            <v>백관, 40A</v>
          </cell>
          <cell r="E126" t="str">
            <v>개</v>
          </cell>
          <cell r="J126">
            <v>1344</v>
          </cell>
          <cell r="K126">
            <v>513</v>
          </cell>
          <cell r="L126">
            <v>1344</v>
          </cell>
        </row>
        <row r="127">
          <cell r="A127" t="str">
            <v>2-42</v>
          </cell>
          <cell r="B127" t="str">
            <v>90˚앨보</v>
          </cell>
          <cell r="C127" t="str">
            <v>SPP38, SCH40</v>
          </cell>
          <cell r="D127" t="str">
            <v>백관, 50A</v>
          </cell>
          <cell r="E127" t="str">
            <v>개</v>
          </cell>
          <cell r="J127">
            <v>1696</v>
          </cell>
          <cell r="K127">
            <v>513</v>
          </cell>
          <cell r="L127">
            <v>1696</v>
          </cell>
        </row>
        <row r="128">
          <cell r="A128" t="str">
            <v>2-43</v>
          </cell>
          <cell r="B128" t="str">
            <v>90˚앨보</v>
          </cell>
          <cell r="C128" t="str">
            <v>SPP38, SCH40</v>
          </cell>
          <cell r="D128" t="str">
            <v>백관, 65A</v>
          </cell>
          <cell r="E128" t="str">
            <v>개</v>
          </cell>
          <cell r="J128">
            <v>3120</v>
          </cell>
          <cell r="K128">
            <v>513</v>
          </cell>
          <cell r="L128">
            <v>3120</v>
          </cell>
        </row>
        <row r="129">
          <cell r="A129" t="str">
            <v>2-44</v>
          </cell>
          <cell r="B129" t="str">
            <v>90˚앨보</v>
          </cell>
          <cell r="C129" t="str">
            <v>SPP38, SCH40</v>
          </cell>
          <cell r="D129" t="str">
            <v>백관, 80A</v>
          </cell>
          <cell r="E129" t="str">
            <v>개</v>
          </cell>
          <cell r="J129">
            <v>4160</v>
          </cell>
          <cell r="K129">
            <v>513</v>
          </cell>
          <cell r="L129">
            <v>4160</v>
          </cell>
        </row>
        <row r="130">
          <cell r="A130" t="str">
            <v>2-45</v>
          </cell>
          <cell r="B130" t="str">
            <v>90˚앨보</v>
          </cell>
          <cell r="C130" t="str">
            <v>SPP38, SCH40</v>
          </cell>
          <cell r="D130" t="str">
            <v>백관, 100A</v>
          </cell>
          <cell r="E130" t="str">
            <v>개</v>
          </cell>
          <cell r="J130">
            <v>6880</v>
          </cell>
          <cell r="K130">
            <v>513</v>
          </cell>
          <cell r="L130">
            <v>6880</v>
          </cell>
        </row>
        <row r="131">
          <cell r="A131" t="str">
            <v>2-46</v>
          </cell>
          <cell r="B131" t="str">
            <v>90˚앨보</v>
          </cell>
          <cell r="C131" t="str">
            <v>SPP38, SCH40</v>
          </cell>
          <cell r="D131" t="str">
            <v>백관, 125A</v>
          </cell>
          <cell r="E131" t="str">
            <v>개</v>
          </cell>
          <cell r="J131">
            <v>10960</v>
          </cell>
          <cell r="K131">
            <v>513</v>
          </cell>
          <cell r="L131">
            <v>10960</v>
          </cell>
        </row>
        <row r="132">
          <cell r="A132" t="str">
            <v>2-47</v>
          </cell>
          <cell r="B132" t="str">
            <v>90˚앨보</v>
          </cell>
          <cell r="C132" t="str">
            <v>SPP38, SCH40</v>
          </cell>
          <cell r="D132" t="str">
            <v>백관, 150A</v>
          </cell>
          <cell r="E132" t="str">
            <v>개</v>
          </cell>
          <cell r="J132">
            <v>16320</v>
          </cell>
          <cell r="K132">
            <v>513</v>
          </cell>
          <cell r="L132">
            <v>16320</v>
          </cell>
        </row>
        <row r="133">
          <cell r="A133" t="str">
            <v>2-48</v>
          </cell>
          <cell r="B133" t="str">
            <v>90˚앨보</v>
          </cell>
          <cell r="C133" t="str">
            <v>SPP38, SCH40</v>
          </cell>
          <cell r="D133" t="str">
            <v>백관, 200A</v>
          </cell>
          <cell r="E133" t="str">
            <v>개</v>
          </cell>
          <cell r="J133">
            <v>32880</v>
          </cell>
          <cell r="K133">
            <v>513</v>
          </cell>
          <cell r="L133">
            <v>32880</v>
          </cell>
        </row>
        <row r="134">
          <cell r="A134" t="str">
            <v>2-49</v>
          </cell>
          <cell r="B134" t="str">
            <v>90˚앨보</v>
          </cell>
          <cell r="C134" t="str">
            <v>STS304, S40</v>
          </cell>
          <cell r="D134" t="str">
            <v>15A</v>
          </cell>
          <cell r="E134" t="str">
            <v>개</v>
          </cell>
          <cell r="J134">
            <v>1080</v>
          </cell>
          <cell r="K134">
            <v>529</v>
          </cell>
          <cell r="L134">
            <v>1080</v>
          </cell>
        </row>
        <row r="135">
          <cell r="A135" t="str">
            <v>2-50</v>
          </cell>
          <cell r="B135" t="str">
            <v>90˚앨보</v>
          </cell>
          <cell r="C135" t="str">
            <v>STS304, S40</v>
          </cell>
          <cell r="D135" t="str">
            <v>20A</v>
          </cell>
          <cell r="E135" t="str">
            <v>개</v>
          </cell>
          <cell r="J135">
            <v>1540</v>
          </cell>
          <cell r="K135">
            <v>529</v>
          </cell>
          <cell r="L135">
            <v>1540</v>
          </cell>
        </row>
        <row r="136">
          <cell r="A136" t="str">
            <v>2-51</v>
          </cell>
          <cell r="B136" t="str">
            <v>90˚앨보</v>
          </cell>
          <cell r="C136" t="str">
            <v>STS304, S40</v>
          </cell>
          <cell r="D136" t="str">
            <v>25A</v>
          </cell>
          <cell r="E136" t="str">
            <v>개</v>
          </cell>
          <cell r="J136">
            <v>2100</v>
          </cell>
          <cell r="K136">
            <v>529</v>
          </cell>
          <cell r="L136">
            <v>2100</v>
          </cell>
        </row>
        <row r="137">
          <cell r="A137" t="str">
            <v>2-52</v>
          </cell>
          <cell r="B137" t="str">
            <v>90˚앨보</v>
          </cell>
          <cell r="C137" t="str">
            <v>STS304, S40</v>
          </cell>
          <cell r="D137" t="str">
            <v>32A</v>
          </cell>
          <cell r="E137" t="str">
            <v>개</v>
          </cell>
          <cell r="J137">
            <v>2800</v>
          </cell>
          <cell r="K137">
            <v>529</v>
          </cell>
          <cell r="L137">
            <v>2800</v>
          </cell>
        </row>
        <row r="138">
          <cell r="A138" t="str">
            <v>2-53</v>
          </cell>
          <cell r="B138" t="str">
            <v>90˚앨보</v>
          </cell>
          <cell r="C138" t="str">
            <v>STS304, S40</v>
          </cell>
          <cell r="D138" t="str">
            <v>40A</v>
          </cell>
          <cell r="E138" t="str">
            <v>개</v>
          </cell>
          <cell r="J138">
            <v>3520</v>
          </cell>
          <cell r="K138">
            <v>529</v>
          </cell>
          <cell r="L138">
            <v>3520</v>
          </cell>
        </row>
        <row r="139">
          <cell r="A139" t="str">
            <v>2-54</v>
          </cell>
          <cell r="B139" t="str">
            <v>90˚앨보</v>
          </cell>
          <cell r="C139" t="str">
            <v>STS304, S40</v>
          </cell>
          <cell r="D139" t="str">
            <v>50A</v>
          </cell>
          <cell r="E139" t="str">
            <v>개</v>
          </cell>
          <cell r="J139">
            <v>5040</v>
          </cell>
          <cell r="K139">
            <v>529</v>
          </cell>
          <cell r="L139">
            <v>5040</v>
          </cell>
        </row>
        <row r="140">
          <cell r="A140" t="str">
            <v>2-55</v>
          </cell>
          <cell r="B140" t="str">
            <v>90˚앨보</v>
          </cell>
          <cell r="C140" t="str">
            <v>STS304, S40</v>
          </cell>
          <cell r="D140" t="str">
            <v>65A</v>
          </cell>
          <cell r="E140" t="str">
            <v>개</v>
          </cell>
          <cell r="J140">
            <v>11040</v>
          </cell>
          <cell r="K140">
            <v>529</v>
          </cell>
          <cell r="L140">
            <v>11040</v>
          </cell>
        </row>
        <row r="141">
          <cell r="A141" t="str">
            <v>2-56</v>
          </cell>
          <cell r="B141" t="str">
            <v>90˚앨보</v>
          </cell>
          <cell r="C141" t="str">
            <v>STS304, S40</v>
          </cell>
          <cell r="D141" t="str">
            <v>80A</v>
          </cell>
          <cell r="E141" t="str">
            <v>개</v>
          </cell>
          <cell r="J141">
            <v>16000</v>
          </cell>
          <cell r="K141">
            <v>529</v>
          </cell>
          <cell r="L141">
            <v>16000</v>
          </cell>
        </row>
        <row r="142">
          <cell r="A142" t="str">
            <v>2-57</v>
          </cell>
          <cell r="B142" t="str">
            <v>90˚앨보</v>
          </cell>
          <cell r="C142" t="str">
            <v>STS304, S40</v>
          </cell>
          <cell r="D142" t="str">
            <v>100A</v>
          </cell>
          <cell r="E142" t="str">
            <v>개</v>
          </cell>
          <cell r="J142">
            <v>33840</v>
          </cell>
          <cell r="K142">
            <v>529</v>
          </cell>
          <cell r="L142">
            <v>33840</v>
          </cell>
        </row>
        <row r="143">
          <cell r="A143" t="str">
            <v>2-58</v>
          </cell>
          <cell r="B143" t="str">
            <v>90˚앨보</v>
          </cell>
          <cell r="C143" t="str">
            <v>STS304, S40</v>
          </cell>
          <cell r="D143" t="str">
            <v>125A</v>
          </cell>
          <cell r="E143" t="str">
            <v>개</v>
          </cell>
          <cell r="J143">
            <v>56640</v>
          </cell>
          <cell r="K143">
            <v>529</v>
          </cell>
          <cell r="L143">
            <v>56640</v>
          </cell>
        </row>
        <row r="145">
          <cell r="A145" t="str">
            <v>3.</v>
          </cell>
          <cell r="B145" t="str">
            <v>FITTING(TEE)</v>
          </cell>
        </row>
        <row r="146">
          <cell r="A146" t="str">
            <v>3-1</v>
          </cell>
          <cell r="B146" t="str">
            <v>TEE</v>
          </cell>
          <cell r="C146" t="str">
            <v>SPP</v>
          </cell>
          <cell r="D146" t="str">
            <v>15A</v>
          </cell>
          <cell r="E146" t="str">
            <v>개</v>
          </cell>
          <cell r="J146">
            <v>672</v>
          </cell>
          <cell r="K146">
            <v>513</v>
          </cell>
          <cell r="L146">
            <v>672</v>
          </cell>
        </row>
        <row r="147">
          <cell r="A147" t="str">
            <v>3-2</v>
          </cell>
          <cell r="B147" t="str">
            <v>TEE</v>
          </cell>
          <cell r="C147" t="str">
            <v>SPP</v>
          </cell>
          <cell r="D147" t="str">
            <v>20A</v>
          </cell>
          <cell r="E147" t="str">
            <v>개</v>
          </cell>
          <cell r="J147">
            <v>720</v>
          </cell>
          <cell r="K147">
            <v>513</v>
          </cell>
          <cell r="L147">
            <v>720</v>
          </cell>
        </row>
        <row r="148">
          <cell r="A148" t="str">
            <v>3-3</v>
          </cell>
          <cell r="B148" t="str">
            <v>TEE</v>
          </cell>
          <cell r="C148" t="str">
            <v>SPP</v>
          </cell>
          <cell r="D148" t="str">
            <v>25A</v>
          </cell>
          <cell r="E148" t="str">
            <v>개</v>
          </cell>
          <cell r="J148">
            <v>840</v>
          </cell>
          <cell r="K148">
            <v>513</v>
          </cell>
          <cell r="L148">
            <v>840</v>
          </cell>
        </row>
        <row r="149">
          <cell r="A149" t="str">
            <v>3-4</v>
          </cell>
          <cell r="B149" t="str">
            <v>TEE</v>
          </cell>
          <cell r="C149" t="str">
            <v>SPP</v>
          </cell>
          <cell r="D149" t="str">
            <v>32A</v>
          </cell>
          <cell r="E149" t="str">
            <v>개</v>
          </cell>
          <cell r="J149">
            <v>960</v>
          </cell>
          <cell r="K149">
            <v>513</v>
          </cell>
          <cell r="L149">
            <v>960</v>
          </cell>
        </row>
        <row r="150">
          <cell r="A150" t="str">
            <v>3-5</v>
          </cell>
          <cell r="B150" t="str">
            <v>TEE</v>
          </cell>
          <cell r="C150" t="str">
            <v>SPP</v>
          </cell>
          <cell r="D150" t="str">
            <v>40A</v>
          </cell>
          <cell r="E150" t="str">
            <v>개</v>
          </cell>
          <cell r="J150">
            <v>1264</v>
          </cell>
          <cell r="K150">
            <v>513</v>
          </cell>
          <cell r="L150">
            <v>1264</v>
          </cell>
        </row>
        <row r="151">
          <cell r="A151" t="str">
            <v>3-6</v>
          </cell>
          <cell r="B151" t="str">
            <v>TEE</v>
          </cell>
          <cell r="C151" t="str">
            <v>SPP</v>
          </cell>
          <cell r="D151" t="str">
            <v>50A</v>
          </cell>
          <cell r="E151" t="str">
            <v>개</v>
          </cell>
          <cell r="J151">
            <v>1712</v>
          </cell>
          <cell r="K151">
            <v>513</v>
          </cell>
          <cell r="L151">
            <v>1712</v>
          </cell>
        </row>
        <row r="152">
          <cell r="A152" t="str">
            <v>3-7</v>
          </cell>
          <cell r="B152" t="str">
            <v>TEE</v>
          </cell>
          <cell r="C152" t="str">
            <v>SPP</v>
          </cell>
          <cell r="D152" t="str">
            <v>65A</v>
          </cell>
          <cell r="E152" t="str">
            <v>개</v>
          </cell>
          <cell r="J152">
            <v>2784</v>
          </cell>
          <cell r="K152">
            <v>513</v>
          </cell>
          <cell r="L152">
            <v>2784</v>
          </cell>
        </row>
        <row r="153">
          <cell r="A153" t="str">
            <v>3-8</v>
          </cell>
          <cell r="B153" t="str">
            <v>TEE</v>
          </cell>
          <cell r="C153" t="str">
            <v>SPP</v>
          </cell>
          <cell r="D153" t="str">
            <v>80A</v>
          </cell>
          <cell r="E153" t="str">
            <v>개</v>
          </cell>
          <cell r="J153">
            <v>3456</v>
          </cell>
          <cell r="K153">
            <v>513</v>
          </cell>
          <cell r="L153">
            <v>3456</v>
          </cell>
        </row>
        <row r="154">
          <cell r="A154" t="str">
            <v>3-9</v>
          </cell>
          <cell r="B154" t="str">
            <v>TEE</v>
          </cell>
          <cell r="C154" t="str">
            <v>SPP</v>
          </cell>
          <cell r="D154" t="str">
            <v>100A</v>
          </cell>
          <cell r="E154" t="str">
            <v>개</v>
          </cell>
          <cell r="J154">
            <v>5680</v>
          </cell>
          <cell r="K154">
            <v>513</v>
          </cell>
          <cell r="L154">
            <v>5680</v>
          </cell>
        </row>
        <row r="155">
          <cell r="A155" t="str">
            <v>3-10</v>
          </cell>
          <cell r="B155" t="str">
            <v>TEE</v>
          </cell>
          <cell r="C155" t="str">
            <v>SPP</v>
          </cell>
          <cell r="D155" t="str">
            <v>125A</v>
          </cell>
          <cell r="E155" t="str">
            <v>개</v>
          </cell>
          <cell r="J155">
            <v>8320</v>
          </cell>
          <cell r="K155">
            <v>513</v>
          </cell>
          <cell r="L155">
            <v>8320</v>
          </cell>
        </row>
        <row r="156">
          <cell r="A156" t="str">
            <v>3-11</v>
          </cell>
          <cell r="B156" t="str">
            <v>TEE</v>
          </cell>
          <cell r="C156" t="str">
            <v>SPP</v>
          </cell>
          <cell r="D156" t="str">
            <v>200A</v>
          </cell>
          <cell r="E156" t="str">
            <v>개</v>
          </cell>
          <cell r="J156">
            <v>23440</v>
          </cell>
          <cell r="K156">
            <v>513</v>
          </cell>
          <cell r="L156">
            <v>23440</v>
          </cell>
        </row>
        <row r="157">
          <cell r="A157" t="str">
            <v>3-12</v>
          </cell>
          <cell r="B157" t="str">
            <v>TEE</v>
          </cell>
          <cell r="C157" t="str">
            <v>SPPW</v>
          </cell>
          <cell r="D157" t="str">
            <v>백관,15A</v>
          </cell>
          <cell r="E157" t="str">
            <v>개</v>
          </cell>
          <cell r="J157">
            <v>736</v>
          </cell>
          <cell r="K157">
            <v>513</v>
          </cell>
          <cell r="L157">
            <v>736</v>
          </cell>
        </row>
        <row r="158">
          <cell r="A158" t="str">
            <v>3-13</v>
          </cell>
          <cell r="B158" t="str">
            <v>TEE</v>
          </cell>
          <cell r="C158" t="str">
            <v>SPPW</v>
          </cell>
          <cell r="D158" t="str">
            <v>백관, 20A</v>
          </cell>
          <cell r="E158" t="str">
            <v>개</v>
          </cell>
          <cell r="J158">
            <v>840</v>
          </cell>
          <cell r="K158">
            <v>513</v>
          </cell>
          <cell r="L158">
            <v>840</v>
          </cell>
        </row>
        <row r="159">
          <cell r="A159" t="str">
            <v>3-14</v>
          </cell>
          <cell r="B159" t="str">
            <v>TEE</v>
          </cell>
          <cell r="C159" t="str">
            <v>SPPW</v>
          </cell>
          <cell r="D159" t="str">
            <v>백관, 25A</v>
          </cell>
          <cell r="E159" t="str">
            <v>개</v>
          </cell>
          <cell r="J159">
            <v>1096</v>
          </cell>
          <cell r="K159">
            <v>513</v>
          </cell>
          <cell r="L159">
            <v>1096</v>
          </cell>
        </row>
        <row r="160">
          <cell r="A160" t="str">
            <v>3-15</v>
          </cell>
          <cell r="B160" t="str">
            <v>TEE</v>
          </cell>
          <cell r="C160" t="str">
            <v>SPPW</v>
          </cell>
          <cell r="D160" t="str">
            <v>백관, 32A</v>
          </cell>
          <cell r="E160" t="str">
            <v>개</v>
          </cell>
          <cell r="J160">
            <v>1240</v>
          </cell>
          <cell r="K160">
            <v>513</v>
          </cell>
          <cell r="L160">
            <v>1240</v>
          </cell>
        </row>
        <row r="161">
          <cell r="A161" t="str">
            <v>3-16</v>
          </cell>
          <cell r="B161" t="str">
            <v>TEE</v>
          </cell>
          <cell r="C161" t="str">
            <v>SPPW</v>
          </cell>
          <cell r="D161" t="str">
            <v>백관, 40A</v>
          </cell>
          <cell r="E161" t="str">
            <v>개</v>
          </cell>
          <cell r="J161">
            <v>1544</v>
          </cell>
          <cell r="K161">
            <v>513</v>
          </cell>
          <cell r="L161">
            <v>1544</v>
          </cell>
        </row>
        <row r="162">
          <cell r="A162" t="str">
            <v>3-17</v>
          </cell>
          <cell r="B162" t="str">
            <v>TEE</v>
          </cell>
          <cell r="C162" t="str">
            <v>SPPW</v>
          </cell>
          <cell r="D162" t="str">
            <v>백관, 50A</v>
          </cell>
          <cell r="E162" t="str">
            <v>개</v>
          </cell>
          <cell r="J162">
            <v>2160</v>
          </cell>
          <cell r="K162">
            <v>513</v>
          </cell>
          <cell r="L162">
            <v>2160</v>
          </cell>
        </row>
        <row r="163">
          <cell r="A163" t="str">
            <v>3-18</v>
          </cell>
          <cell r="B163" t="str">
            <v>TEE</v>
          </cell>
          <cell r="C163" t="str">
            <v>SPPW</v>
          </cell>
          <cell r="D163" t="str">
            <v>백관, 65A</v>
          </cell>
          <cell r="E163" t="str">
            <v>개</v>
          </cell>
          <cell r="J163">
            <v>3440</v>
          </cell>
          <cell r="K163">
            <v>513</v>
          </cell>
          <cell r="L163">
            <v>3440</v>
          </cell>
        </row>
        <row r="164">
          <cell r="A164" t="str">
            <v>3-19</v>
          </cell>
          <cell r="B164" t="str">
            <v>TEE</v>
          </cell>
          <cell r="C164" t="str">
            <v>SPPW</v>
          </cell>
          <cell r="D164" t="str">
            <v>백관, 80A</v>
          </cell>
          <cell r="E164" t="str">
            <v>개</v>
          </cell>
          <cell r="J164">
            <v>4304</v>
          </cell>
          <cell r="K164">
            <v>513</v>
          </cell>
          <cell r="L164">
            <v>4304</v>
          </cell>
        </row>
        <row r="165">
          <cell r="A165" t="str">
            <v>3-20</v>
          </cell>
          <cell r="B165" t="str">
            <v>TEE</v>
          </cell>
          <cell r="C165" t="str">
            <v>SPPW</v>
          </cell>
          <cell r="D165" t="str">
            <v>백관, 100A</v>
          </cell>
          <cell r="E165" t="str">
            <v>개</v>
          </cell>
          <cell r="J165">
            <v>7120</v>
          </cell>
          <cell r="K165">
            <v>513</v>
          </cell>
          <cell r="L165">
            <v>7120</v>
          </cell>
        </row>
        <row r="166">
          <cell r="A166" t="str">
            <v>3-21</v>
          </cell>
          <cell r="B166" t="str">
            <v>TEE</v>
          </cell>
          <cell r="C166" t="str">
            <v>SPPW</v>
          </cell>
          <cell r="D166" t="str">
            <v>백관, 125A</v>
          </cell>
          <cell r="E166" t="str">
            <v>개</v>
          </cell>
          <cell r="J166">
            <v>10320</v>
          </cell>
          <cell r="K166">
            <v>513</v>
          </cell>
          <cell r="L166">
            <v>10320</v>
          </cell>
        </row>
        <row r="167">
          <cell r="A167" t="str">
            <v>3-22</v>
          </cell>
          <cell r="B167" t="str">
            <v>TEE</v>
          </cell>
          <cell r="C167" t="str">
            <v>SPPW</v>
          </cell>
          <cell r="D167" t="str">
            <v>백관, 150A</v>
          </cell>
          <cell r="E167" t="str">
            <v>개</v>
          </cell>
          <cell r="J167">
            <v>14960</v>
          </cell>
          <cell r="K167">
            <v>513</v>
          </cell>
          <cell r="L167">
            <v>14960</v>
          </cell>
        </row>
        <row r="168">
          <cell r="A168" t="str">
            <v>3-23</v>
          </cell>
          <cell r="B168" t="str">
            <v>TEE</v>
          </cell>
          <cell r="C168" t="str">
            <v>SPPW</v>
          </cell>
          <cell r="D168" t="str">
            <v>백관, 200A</v>
          </cell>
          <cell r="E168" t="str">
            <v>개</v>
          </cell>
          <cell r="J168">
            <v>28800</v>
          </cell>
          <cell r="K168">
            <v>513</v>
          </cell>
          <cell r="L168">
            <v>28800</v>
          </cell>
        </row>
        <row r="169">
          <cell r="A169" t="str">
            <v>3-24</v>
          </cell>
          <cell r="B169" t="str">
            <v>TEE</v>
          </cell>
          <cell r="C169" t="str">
            <v>SPP38, SCH40</v>
          </cell>
          <cell r="D169" t="str">
            <v>15A</v>
          </cell>
          <cell r="E169" t="str">
            <v>개</v>
          </cell>
          <cell r="J169">
            <v>800</v>
          </cell>
          <cell r="K169">
            <v>513</v>
          </cell>
          <cell r="L169">
            <v>800</v>
          </cell>
        </row>
        <row r="170">
          <cell r="A170" t="str">
            <v>3-25</v>
          </cell>
          <cell r="B170" t="str">
            <v>TEE</v>
          </cell>
          <cell r="C170" t="str">
            <v>SPP38, SCH40</v>
          </cell>
          <cell r="D170" t="str">
            <v>20A</v>
          </cell>
          <cell r="E170" t="str">
            <v>개</v>
          </cell>
          <cell r="J170">
            <v>912</v>
          </cell>
          <cell r="K170">
            <v>513</v>
          </cell>
          <cell r="L170">
            <v>912</v>
          </cell>
        </row>
        <row r="171">
          <cell r="A171" t="str">
            <v>3-26</v>
          </cell>
          <cell r="B171" t="str">
            <v>TEE</v>
          </cell>
          <cell r="C171" t="str">
            <v>SPP38, SCH40</v>
          </cell>
          <cell r="D171" t="str">
            <v>25A</v>
          </cell>
          <cell r="E171" t="str">
            <v>개</v>
          </cell>
          <cell r="J171">
            <v>1136</v>
          </cell>
          <cell r="K171">
            <v>513</v>
          </cell>
          <cell r="L171">
            <v>1136</v>
          </cell>
        </row>
        <row r="172">
          <cell r="A172" t="str">
            <v>3-27</v>
          </cell>
          <cell r="B172" t="str">
            <v>TEE</v>
          </cell>
          <cell r="C172" t="str">
            <v>SPP38, SCH40</v>
          </cell>
          <cell r="D172" t="str">
            <v>32A</v>
          </cell>
          <cell r="E172" t="str">
            <v>개</v>
          </cell>
          <cell r="J172">
            <v>1440</v>
          </cell>
          <cell r="K172">
            <v>513</v>
          </cell>
          <cell r="L172">
            <v>1440</v>
          </cell>
        </row>
        <row r="173">
          <cell r="A173" t="str">
            <v>3-28</v>
          </cell>
          <cell r="B173" t="str">
            <v>TEE</v>
          </cell>
          <cell r="C173" t="str">
            <v>SPP38, SCH40</v>
          </cell>
          <cell r="D173" t="str">
            <v>40A</v>
          </cell>
          <cell r="E173" t="str">
            <v>개</v>
          </cell>
          <cell r="J173">
            <v>1712</v>
          </cell>
          <cell r="K173">
            <v>513</v>
          </cell>
          <cell r="L173">
            <v>1712</v>
          </cell>
        </row>
        <row r="174">
          <cell r="A174" t="str">
            <v>3-29</v>
          </cell>
          <cell r="B174" t="str">
            <v>TEE</v>
          </cell>
          <cell r="C174" t="str">
            <v>SPP38, SCH40</v>
          </cell>
          <cell r="D174" t="str">
            <v>50A</v>
          </cell>
          <cell r="E174" t="str">
            <v>개</v>
          </cell>
          <cell r="J174">
            <v>2208</v>
          </cell>
          <cell r="K174">
            <v>513</v>
          </cell>
          <cell r="L174">
            <v>2208</v>
          </cell>
        </row>
        <row r="175">
          <cell r="A175" t="str">
            <v>3-30</v>
          </cell>
          <cell r="B175" t="str">
            <v>TEE</v>
          </cell>
          <cell r="C175" t="str">
            <v>SPP38, SCH40</v>
          </cell>
          <cell r="D175" t="str">
            <v>65A</v>
          </cell>
          <cell r="E175" t="str">
            <v>개</v>
          </cell>
          <cell r="J175">
            <v>3840</v>
          </cell>
          <cell r="K175">
            <v>513</v>
          </cell>
          <cell r="L175">
            <v>3840</v>
          </cell>
        </row>
        <row r="176">
          <cell r="A176" t="str">
            <v>3-31</v>
          </cell>
          <cell r="B176" t="str">
            <v>TEE</v>
          </cell>
          <cell r="C176" t="str">
            <v>SPP38, SCH40</v>
          </cell>
          <cell r="D176" t="str">
            <v>80A</v>
          </cell>
          <cell r="E176" t="str">
            <v>개</v>
          </cell>
          <cell r="J176">
            <v>5280</v>
          </cell>
          <cell r="K176">
            <v>513</v>
          </cell>
          <cell r="L176">
            <v>5280</v>
          </cell>
        </row>
        <row r="177">
          <cell r="A177" t="str">
            <v>3-32</v>
          </cell>
          <cell r="B177" t="str">
            <v>TEE</v>
          </cell>
          <cell r="C177" t="str">
            <v>SPP38, SCH40</v>
          </cell>
          <cell r="D177" t="str">
            <v>100A</v>
          </cell>
          <cell r="E177" t="str">
            <v>개</v>
          </cell>
          <cell r="J177">
            <v>8320</v>
          </cell>
          <cell r="K177">
            <v>513</v>
          </cell>
          <cell r="L177">
            <v>8320</v>
          </cell>
        </row>
        <row r="178">
          <cell r="A178" t="str">
            <v>3-33</v>
          </cell>
          <cell r="B178" t="str">
            <v>TEE</v>
          </cell>
          <cell r="C178" t="str">
            <v>SPP38, SCH40</v>
          </cell>
          <cell r="D178" t="str">
            <v>125A</v>
          </cell>
          <cell r="E178" t="str">
            <v>개</v>
          </cell>
          <cell r="J178">
            <v>13200</v>
          </cell>
          <cell r="K178">
            <v>513</v>
          </cell>
          <cell r="L178">
            <v>13200</v>
          </cell>
        </row>
        <row r="179">
          <cell r="A179" t="str">
            <v>3-34</v>
          </cell>
          <cell r="B179" t="str">
            <v>TEE</v>
          </cell>
          <cell r="C179" t="str">
            <v>SPP38, SCH40</v>
          </cell>
          <cell r="D179" t="str">
            <v>백관,15A</v>
          </cell>
          <cell r="E179" t="str">
            <v>개</v>
          </cell>
          <cell r="J179">
            <v>872</v>
          </cell>
          <cell r="K179">
            <v>513</v>
          </cell>
          <cell r="L179">
            <v>872</v>
          </cell>
        </row>
        <row r="180">
          <cell r="A180" t="str">
            <v>3-35</v>
          </cell>
          <cell r="B180" t="str">
            <v>TEE</v>
          </cell>
          <cell r="C180" t="str">
            <v>SPP38, SCH40</v>
          </cell>
          <cell r="D180" t="str">
            <v>백관, 20A</v>
          </cell>
          <cell r="E180" t="str">
            <v>개</v>
          </cell>
          <cell r="J180">
            <v>1024</v>
          </cell>
          <cell r="K180">
            <v>513</v>
          </cell>
          <cell r="L180">
            <v>1024</v>
          </cell>
        </row>
        <row r="181">
          <cell r="A181" t="str">
            <v>3-36</v>
          </cell>
          <cell r="B181" t="str">
            <v>TEE</v>
          </cell>
          <cell r="C181" t="str">
            <v>SPP38, SCH40</v>
          </cell>
          <cell r="D181" t="str">
            <v>백관, 25A</v>
          </cell>
          <cell r="E181" t="str">
            <v>개</v>
          </cell>
          <cell r="J181">
            <v>1360</v>
          </cell>
          <cell r="K181">
            <v>513</v>
          </cell>
          <cell r="L181">
            <v>1360</v>
          </cell>
        </row>
        <row r="182">
          <cell r="A182" t="str">
            <v>3-37</v>
          </cell>
          <cell r="B182" t="str">
            <v>TEE</v>
          </cell>
          <cell r="C182" t="str">
            <v>SPP38, SCH40</v>
          </cell>
          <cell r="D182" t="str">
            <v>백관, 32A</v>
          </cell>
          <cell r="E182" t="str">
            <v>개</v>
          </cell>
          <cell r="J182">
            <v>1640</v>
          </cell>
          <cell r="K182">
            <v>513</v>
          </cell>
          <cell r="L182">
            <v>1640</v>
          </cell>
        </row>
        <row r="183">
          <cell r="A183" t="str">
            <v>3-38</v>
          </cell>
          <cell r="B183" t="str">
            <v>TEE</v>
          </cell>
          <cell r="C183" t="str">
            <v>SPP38, SCH40</v>
          </cell>
          <cell r="D183" t="str">
            <v>백관, 40A</v>
          </cell>
          <cell r="E183" t="str">
            <v>개</v>
          </cell>
          <cell r="J183">
            <v>2032</v>
          </cell>
          <cell r="K183">
            <v>513</v>
          </cell>
          <cell r="L183">
            <v>2032</v>
          </cell>
        </row>
        <row r="184">
          <cell r="A184" t="str">
            <v>3-39</v>
          </cell>
          <cell r="B184" t="str">
            <v>TEE</v>
          </cell>
          <cell r="C184" t="str">
            <v>SPP38, SCH40</v>
          </cell>
          <cell r="D184" t="str">
            <v>백관, 50A</v>
          </cell>
          <cell r="E184" t="str">
            <v>개</v>
          </cell>
          <cell r="J184">
            <v>2664</v>
          </cell>
          <cell r="K184">
            <v>513</v>
          </cell>
          <cell r="L184">
            <v>2664</v>
          </cell>
        </row>
        <row r="185">
          <cell r="A185" t="str">
            <v>3-40</v>
          </cell>
          <cell r="B185" t="str">
            <v>TEE</v>
          </cell>
          <cell r="C185" t="str">
            <v>SPP38, SCH40</v>
          </cell>
          <cell r="D185" t="str">
            <v>백관, 65A</v>
          </cell>
          <cell r="E185" t="str">
            <v>개</v>
          </cell>
          <cell r="J185">
            <v>4640</v>
          </cell>
          <cell r="K185">
            <v>513</v>
          </cell>
          <cell r="L185">
            <v>4640</v>
          </cell>
        </row>
        <row r="186">
          <cell r="A186" t="str">
            <v>3-41</v>
          </cell>
          <cell r="B186" t="str">
            <v>TEE</v>
          </cell>
          <cell r="C186" t="str">
            <v>SPP38, SCH40</v>
          </cell>
          <cell r="D186" t="str">
            <v>백관, 80A</v>
          </cell>
          <cell r="E186" t="str">
            <v>개</v>
          </cell>
          <cell r="J186">
            <v>6272</v>
          </cell>
          <cell r="K186">
            <v>513</v>
          </cell>
          <cell r="L186">
            <v>6272</v>
          </cell>
        </row>
        <row r="187">
          <cell r="A187" t="str">
            <v>3-42</v>
          </cell>
          <cell r="B187" t="str">
            <v>TEE</v>
          </cell>
          <cell r="C187" t="str">
            <v>SPP38, SCH40</v>
          </cell>
          <cell r="D187" t="str">
            <v>백관, 100A</v>
          </cell>
          <cell r="E187" t="str">
            <v>개</v>
          </cell>
          <cell r="J187">
            <v>10320</v>
          </cell>
          <cell r="K187">
            <v>513</v>
          </cell>
          <cell r="L187">
            <v>10320</v>
          </cell>
        </row>
        <row r="188">
          <cell r="A188" t="str">
            <v>3-43</v>
          </cell>
          <cell r="B188" t="str">
            <v>TEE</v>
          </cell>
          <cell r="C188" t="str">
            <v>SPP38, SCH40</v>
          </cell>
          <cell r="D188" t="str">
            <v>백관, 125A</v>
          </cell>
          <cell r="E188" t="str">
            <v>개</v>
          </cell>
          <cell r="J188">
            <v>16000</v>
          </cell>
          <cell r="K188">
            <v>513</v>
          </cell>
          <cell r="L188">
            <v>16000</v>
          </cell>
        </row>
        <row r="189">
          <cell r="A189" t="str">
            <v>3-44</v>
          </cell>
          <cell r="B189" t="str">
            <v>TEE</v>
          </cell>
          <cell r="C189" t="str">
            <v>STS304, S40</v>
          </cell>
          <cell r="D189" t="str">
            <v>15A</v>
          </cell>
          <cell r="E189" t="str">
            <v>개</v>
          </cell>
          <cell r="J189">
            <v>2120</v>
          </cell>
          <cell r="K189">
            <v>529</v>
          </cell>
          <cell r="L189">
            <v>2120</v>
          </cell>
        </row>
        <row r="190">
          <cell r="A190" t="str">
            <v>3-45</v>
          </cell>
          <cell r="B190" t="str">
            <v>TEE</v>
          </cell>
          <cell r="C190" t="str">
            <v>STS304, S40</v>
          </cell>
          <cell r="D190" t="str">
            <v>20A</v>
          </cell>
          <cell r="E190" t="str">
            <v>개</v>
          </cell>
          <cell r="J190">
            <v>2530</v>
          </cell>
          <cell r="K190">
            <v>529</v>
          </cell>
          <cell r="L190">
            <v>2530</v>
          </cell>
        </row>
        <row r="191">
          <cell r="A191" t="str">
            <v>3-46</v>
          </cell>
          <cell r="B191" t="str">
            <v>TEE</v>
          </cell>
          <cell r="C191" t="str">
            <v>STS304, S40</v>
          </cell>
          <cell r="D191" t="str">
            <v>25A</v>
          </cell>
          <cell r="E191" t="str">
            <v>개</v>
          </cell>
          <cell r="J191">
            <v>3650</v>
          </cell>
          <cell r="K191">
            <v>529</v>
          </cell>
          <cell r="L191">
            <v>3650</v>
          </cell>
        </row>
        <row r="192">
          <cell r="A192" t="str">
            <v>3-47</v>
          </cell>
          <cell r="B192" t="str">
            <v>TEE</v>
          </cell>
          <cell r="C192" t="str">
            <v>STS304, S40</v>
          </cell>
          <cell r="D192" t="str">
            <v>32A</v>
          </cell>
          <cell r="E192" t="str">
            <v>개</v>
          </cell>
          <cell r="J192">
            <v>5080</v>
          </cell>
          <cell r="K192">
            <v>529</v>
          </cell>
          <cell r="L192">
            <v>5080</v>
          </cell>
        </row>
        <row r="193">
          <cell r="A193" t="str">
            <v>3-48</v>
          </cell>
          <cell r="B193" t="str">
            <v>TEE</v>
          </cell>
          <cell r="C193" t="str">
            <v>STS304, S40</v>
          </cell>
          <cell r="D193" t="str">
            <v>40A</v>
          </cell>
          <cell r="E193" t="str">
            <v>개</v>
          </cell>
          <cell r="J193">
            <v>6720</v>
          </cell>
          <cell r="K193">
            <v>529</v>
          </cell>
          <cell r="L193">
            <v>6720</v>
          </cell>
        </row>
        <row r="194">
          <cell r="A194" t="str">
            <v>3-49</v>
          </cell>
          <cell r="B194" t="str">
            <v>TEE</v>
          </cell>
          <cell r="C194" t="str">
            <v>STS304, S40</v>
          </cell>
          <cell r="D194" t="str">
            <v>50A</v>
          </cell>
          <cell r="E194" t="str">
            <v>개</v>
          </cell>
          <cell r="J194">
            <v>9280</v>
          </cell>
          <cell r="K194">
            <v>529</v>
          </cell>
          <cell r="L194">
            <v>9280</v>
          </cell>
        </row>
        <row r="195">
          <cell r="A195" t="str">
            <v>3-50</v>
          </cell>
          <cell r="B195" t="str">
            <v>TEE</v>
          </cell>
          <cell r="C195" t="str">
            <v>STS304, S40</v>
          </cell>
          <cell r="D195" t="str">
            <v>65A</v>
          </cell>
          <cell r="E195" t="str">
            <v>개</v>
          </cell>
          <cell r="J195">
            <v>18880</v>
          </cell>
          <cell r="K195">
            <v>529</v>
          </cell>
          <cell r="L195">
            <v>18880</v>
          </cell>
        </row>
        <row r="196">
          <cell r="A196" t="str">
            <v>3-51</v>
          </cell>
          <cell r="B196" t="str">
            <v>TEE</v>
          </cell>
          <cell r="C196" t="str">
            <v>STS304, S40</v>
          </cell>
          <cell r="D196" t="str">
            <v>80A</v>
          </cell>
          <cell r="E196" t="str">
            <v>개</v>
          </cell>
          <cell r="J196">
            <v>25760</v>
          </cell>
          <cell r="K196">
            <v>529</v>
          </cell>
          <cell r="L196">
            <v>25760</v>
          </cell>
        </row>
        <row r="197">
          <cell r="A197" t="str">
            <v>3-52</v>
          </cell>
          <cell r="B197" t="str">
            <v>TEE</v>
          </cell>
          <cell r="C197" t="str">
            <v>STS304, S40</v>
          </cell>
          <cell r="D197" t="str">
            <v>100A</v>
          </cell>
          <cell r="E197" t="str">
            <v>개</v>
          </cell>
          <cell r="J197">
            <v>22720</v>
          </cell>
          <cell r="K197">
            <v>529</v>
          </cell>
          <cell r="L197">
            <v>22720</v>
          </cell>
        </row>
        <row r="198">
          <cell r="A198" t="str">
            <v>3-53</v>
          </cell>
          <cell r="B198" t="str">
            <v>TEE</v>
          </cell>
          <cell r="C198" t="str">
            <v>STS304, S40</v>
          </cell>
          <cell r="D198" t="str">
            <v>125A</v>
          </cell>
          <cell r="E198" t="str">
            <v>개</v>
          </cell>
          <cell r="J198">
            <v>68960</v>
          </cell>
          <cell r="K198">
            <v>529</v>
          </cell>
          <cell r="L198">
            <v>68960</v>
          </cell>
        </row>
        <row r="200">
          <cell r="A200" t="str">
            <v>4.</v>
          </cell>
          <cell r="B200" t="str">
            <v>FITTING(REDUCER)</v>
          </cell>
        </row>
        <row r="201">
          <cell r="A201" t="str">
            <v>4-1</v>
          </cell>
          <cell r="B201" t="str">
            <v>레듀샤</v>
          </cell>
          <cell r="D201" t="str">
            <v>25A×15A</v>
          </cell>
          <cell r="E201" t="str">
            <v>개</v>
          </cell>
          <cell r="J201">
            <v>736</v>
          </cell>
          <cell r="K201">
            <v>514</v>
          </cell>
          <cell r="L201">
            <v>736</v>
          </cell>
        </row>
        <row r="202">
          <cell r="A202" t="str">
            <v>4-2</v>
          </cell>
          <cell r="B202" t="str">
            <v>레듀샤(ECC)</v>
          </cell>
          <cell r="D202" t="str">
            <v>25A×15A</v>
          </cell>
          <cell r="E202" t="str">
            <v>개</v>
          </cell>
          <cell r="J202">
            <v>992</v>
          </cell>
          <cell r="K202">
            <v>514</v>
          </cell>
          <cell r="L202">
            <v>992</v>
          </cell>
        </row>
        <row r="203">
          <cell r="A203" t="str">
            <v>4-3</v>
          </cell>
          <cell r="B203" t="str">
            <v>레듀샤</v>
          </cell>
          <cell r="D203" t="str">
            <v>25A×20A</v>
          </cell>
          <cell r="E203" t="str">
            <v>개</v>
          </cell>
          <cell r="J203">
            <v>464</v>
          </cell>
          <cell r="K203">
            <v>514</v>
          </cell>
          <cell r="L203">
            <v>464</v>
          </cell>
        </row>
        <row r="204">
          <cell r="A204" t="str">
            <v>4-4</v>
          </cell>
          <cell r="B204" t="str">
            <v>레듀샤(ECC)</v>
          </cell>
          <cell r="D204" t="str">
            <v>25A×20A</v>
          </cell>
          <cell r="E204" t="str">
            <v>개</v>
          </cell>
          <cell r="J204">
            <v>640</v>
          </cell>
          <cell r="K204">
            <v>514</v>
          </cell>
          <cell r="L204">
            <v>640</v>
          </cell>
        </row>
        <row r="205">
          <cell r="A205" t="str">
            <v>4-5</v>
          </cell>
          <cell r="B205" t="str">
            <v>레듀샤</v>
          </cell>
          <cell r="D205" t="str">
            <v>32A×25A</v>
          </cell>
          <cell r="E205" t="str">
            <v>개</v>
          </cell>
          <cell r="J205">
            <v>480</v>
          </cell>
          <cell r="K205">
            <v>514</v>
          </cell>
          <cell r="L205">
            <v>480</v>
          </cell>
        </row>
        <row r="206">
          <cell r="A206" t="str">
            <v>4-6</v>
          </cell>
          <cell r="B206" t="str">
            <v>레듀샤(ECC)</v>
          </cell>
          <cell r="D206" t="str">
            <v>32A×25A</v>
          </cell>
          <cell r="E206" t="str">
            <v>개</v>
          </cell>
          <cell r="J206">
            <v>704</v>
          </cell>
          <cell r="K206">
            <v>514</v>
          </cell>
          <cell r="L206">
            <v>704</v>
          </cell>
        </row>
        <row r="207">
          <cell r="A207" t="str">
            <v>4-7</v>
          </cell>
          <cell r="B207" t="str">
            <v>레듀샤</v>
          </cell>
          <cell r="D207" t="str">
            <v>40A×25A</v>
          </cell>
          <cell r="E207" t="str">
            <v>개</v>
          </cell>
          <cell r="J207">
            <v>832</v>
          </cell>
          <cell r="K207">
            <v>514</v>
          </cell>
          <cell r="L207">
            <v>832</v>
          </cell>
        </row>
        <row r="208">
          <cell r="A208" t="str">
            <v>4-8</v>
          </cell>
          <cell r="B208" t="str">
            <v>레듀샤</v>
          </cell>
          <cell r="D208" t="str">
            <v>50A×25A</v>
          </cell>
          <cell r="E208" t="str">
            <v>개</v>
          </cell>
          <cell r="J208">
            <v>1424</v>
          </cell>
          <cell r="K208">
            <v>514</v>
          </cell>
          <cell r="L208">
            <v>1424</v>
          </cell>
        </row>
        <row r="209">
          <cell r="A209" t="str">
            <v>4-9</v>
          </cell>
          <cell r="B209" t="str">
            <v>레듀샤</v>
          </cell>
          <cell r="D209" t="str">
            <v>50A×32A</v>
          </cell>
          <cell r="E209" t="str">
            <v>개</v>
          </cell>
          <cell r="J209">
            <v>992</v>
          </cell>
          <cell r="K209">
            <v>514</v>
          </cell>
          <cell r="L209">
            <v>992</v>
          </cell>
        </row>
        <row r="210">
          <cell r="A210" t="str">
            <v>4-10</v>
          </cell>
          <cell r="B210" t="str">
            <v>레듀샤(ECC)</v>
          </cell>
          <cell r="D210" t="str">
            <v>50A×32A</v>
          </cell>
          <cell r="E210" t="str">
            <v>개</v>
          </cell>
          <cell r="J210">
            <v>1504</v>
          </cell>
          <cell r="K210">
            <v>514</v>
          </cell>
          <cell r="L210">
            <v>1504</v>
          </cell>
        </row>
        <row r="211">
          <cell r="A211" t="str">
            <v>4-11</v>
          </cell>
          <cell r="B211" t="str">
            <v>레듀샤</v>
          </cell>
          <cell r="D211" t="str">
            <v>80A×65A</v>
          </cell>
          <cell r="E211" t="str">
            <v>개</v>
          </cell>
          <cell r="J211">
            <v>1280</v>
          </cell>
          <cell r="K211">
            <v>514</v>
          </cell>
          <cell r="L211">
            <v>1280</v>
          </cell>
        </row>
        <row r="212">
          <cell r="A212" t="str">
            <v>4-12</v>
          </cell>
          <cell r="B212" t="str">
            <v>레듀샤</v>
          </cell>
          <cell r="D212" t="str">
            <v>100A×80A</v>
          </cell>
          <cell r="E212" t="str">
            <v>개</v>
          </cell>
          <cell r="J212">
            <v>2000</v>
          </cell>
          <cell r="K212">
            <v>514</v>
          </cell>
          <cell r="L212">
            <v>2000</v>
          </cell>
        </row>
        <row r="213">
          <cell r="A213" t="str">
            <v>4-13</v>
          </cell>
          <cell r="B213" t="str">
            <v>레듀샤(ECC)</v>
          </cell>
          <cell r="D213" t="str">
            <v>200A×150A</v>
          </cell>
          <cell r="E213" t="str">
            <v>개</v>
          </cell>
          <cell r="J213">
            <v>9200</v>
          </cell>
          <cell r="K213">
            <v>514</v>
          </cell>
          <cell r="L213">
            <v>9200</v>
          </cell>
        </row>
        <row r="215">
          <cell r="A215" t="str">
            <v>5.</v>
          </cell>
          <cell r="B215" t="str">
            <v>FITTING류(기타)</v>
          </cell>
        </row>
        <row r="216">
          <cell r="A216" t="str">
            <v>5-1</v>
          </cell>
          <cell r="B216" t="str">
            <v>스트레이너</v>
          </cell>
          <cell r="D216" t="str">
            <v>25A</v>
          </cell>
          <cell r="E216" t="str">
            <v>개</v>
          </cell>
          <cell r="J216">
            <v>7400</v>
          </cell>
          <cell r="K216">
            <v>599</v>
          </cell>
          <cell r="L216">
            <v>7400</v>
          </cell>
        </row>
        <row r="217">
          <cell r="A217" t="str">
            <v>5-2</v>
          </cell>
          <cell r="B217" t="str">
            <v>스트레이너</v>
          </cell>
          <cell r="D217" t="str">
            <v>40A</v>
          </cell>
          <cell r="E217" t="str">
            <v>개</v>
          </cell>
          <cell r="J217">
            <v>16100</v>
          </cell>
          <cell r="K217">
            <v>599</v>
          </cell>
          <cell r="L217">
            <v>16100</v>
          </cell>
        </row>
        <row r="218">
          <cell r="A218" t="str">
            <v>5-3</v>
          </cell>
          <cell r="B218" t="str">
            <v>스트레이너</v>
          </cell>
          <cell r="D218" t="str">
            <v>50A</v>
          </cell>
          <cell r="E218" t="str">
            <v>개</v>
          </cell>
          <cell r="J218">
            <v>23700</v>
          </cell>
          <cell r="K218">
            <v>599</v>
          </cell>
          <cell r="L218">
            <v>23700</v>
          </cell>
        </row>
        <row r="219">
          <cell r="A219" t="str">
            <v>5-4</v>
          </cell>
          <cell r="B219" t="str">
            <v>커플링</v>
          </cell>
          <cell r="D219" t="str">
            <v>15A</v>
          </cell>
          <cell r="E219" t="str">
            <v>개</v>
          </cell>
          <cell r="J219">
            <v>1190</v>
          </cell>
          <cell r="K219">
            <v>515</v>
          </cell>
          <cell r="L219">
            <v>1190</v>
          </cell>
        </row>
        <row r="220">
          <cell r="A220" t="str">
            <v>5-5</v>
          </cell>
          <cell r="B220" t="str">
            <v>커플링</v>
          </cell>
          <cell r="D220" t="str">
            <v>20A</v>
          </cell>
          <cell r="E220" t="str">
            <v>개</v>
          </cell>
          <cell r="J220">
            <v>1890</v>
          </cell>
          <cell r="K220">
            <v>515</v>
          </cell>
          <cell r="L220">
            <v>1890</v>
          </cell>
        </row>
        <row r="221">
          <cell r="A221" t="str">
            <v>5-6</v>
          </cell>
          <cell r="B221" t="str">
            <v>소켓</v>
          </cell>
          <cell r="C221" t="str">
            <v>SPP</v>
          </cell>
          <cell r="D221" t="str">
            <v>15A</v>
          </cell>
          <cell r="E221" t="str">
            <v>개</v>
          </cell>
          <cell r="J221">
            <v>207</v>
          </cell>
          <cell r="K221">
            <v>511</v>
          </cell>
          <cell r="L221">
            <v>207</v>
          </cell>
        </row>
        <row r="222">
          <cell r="A222" t="str">
            <v>5-7</v>
          </cell>
          <cell r="B222" t="str">
            <v>소켓</v>
          </cell>
          <cell r="C222" t="str">
            <v>SPP</v>
          </cell>
          <cell r="D222" t="str">
            <v>20A</v>
          </cell>
          <cell r="E222" t="str">
            <v>개</v>
          </cell>
          <cell r="J222">
            <v>252</v>
          </cell>
          <cell r="K222">
            <v>511</v>
          </cell>
          <cell r="L222">
            <v>252</v>
          </cell>
        </row>
        <row r="223">
          <cell r="A223" t="str">
            <v>5-8</v>
          </cell>
          <cell r="B223" t="str">
            <v>소켓</v>
          </cell>
          <cell r="C223" t="str">
            <v>SPP</v>
          </cell>
          <cell r="D223" t="str">
            <v>25A</v>
          </cell>
          <cell r="E223" t="str">
            <v>개</v>
          </cell>
          <cell r="J223">
            <v>412</v>
          </cell>
          <cell r="K223">
            <v>511</v>
          </cell>
          <cell r="L223">
            <v>412</v>
          </cell>
        </row>
        <row r="224">
          <cell r="A224" t="str">
            <v>5-9</v>
          </cell>
          <cell r="B224" t="str">
            <v>캡</v>
          </cell>
          <cell r="D224" t="str">
            <v>15A</v>
          </cell>
          <cell r="E224" t="str">
            <v>개</v>
          </cell>
          <cell r="J224">
            <v>1088</v>
          </cell>
          <cell r="K224">
            <v>513</v>
          </cell>
          <cell r="L224">
            <v>1088</v>
          </cell>
        </row>
        <row r="225">
          <cell r="A225" t="str">
            <v>5-10</v>
          </cell>
          <cell r="B225" t="str">
            <v>캡</v>
          </cell>
          <cell r="D225" t="str">
            <v>20A</v>
          </cell>
          <cell r="E225" t="str">
            <v>개</v>
          </cell>
          <cell r="J225">
            <v>1088</v>
          </cell>
          <cell r="K225">
            <v>513</v>
          </cell>
          <cell r="L225">
            <v>1088</v>
          </cell>
        </row>
        <row r="226">
          <cell r="A226" t="str">
            <v>5-11</v>
          </cell>
          <cell r="B226" t="str">
            <v>컨넥터</v>
          </cell>
          <cell r="C226" t="str">
            <v>SPPS38, SCH80</v>
          </cell>
          <cell r="D226" t="str">
            <v>15A</v>
          </cell>
          <cell r="E226" t="str">
            <v>개</v>
          </cell>
          <cell r="J226">
            <v>576</v>
          </cell>
          <cell r="K226">
            <v>513</v>
          </cell>
          <cell r="L226">
            <v>576</v>
          </cell>
        </row>
        <row r="228">
          <cell r="A228" t="str">
            <v>6.</v>
          </cell>
          <cell r="B228" t="str">
            <v>철판류</v>
          </cell>
        </row>
        <row r="229">
          <cell r="A229" t="str">
            <v>6-1</v>
          </cell>
          <cell r="B229" t="str">
            <v xml:space="preserve"> 철판</v>
          </cell>
          <cell r="C229" t="str">
            <v>SS400</v>
          </cell>
          <cell r="D229" t="str">
            <v>1.6t</v>
          </cell>
          <cell r="E229" t="str">
            <v>kg</v>
          </cell>
          <cell r="J229">
            <v>406</v>
          </cell>
          <cell r="K229">
            <v>52</v>
          </cell>
          <cell r="L229">
            <v>406</v>
          </cell>
        </row>
        <row r="230">
          <cell r="A230" t="str">
            <v>6-2</v>
          </cell>
          <cell r="B230" t="str">
            <v xml:space="preserve"> 철판</v>
          </cell>
          <cell r="C230" t="str">
            <v>SS400</v>
          </cell>
          <cell r="D230" t="str">
            <v>3.2t</v>
          </cell>
          <cell r="E230" t="str">
            <v>kg</v>
          </cell>
          <cell r="J230">
            <v>391</v>
          </cell>
          <cell r="K230">
            <v>52</v>
          </cell>
          <cell r="L230">
            <v>391</v>
          </cell>
        </row>
        <row r="231">
          <cell r="A231" t="str">
            <v>6-3</v>
          </cell>
          <cell r="B231" t="str">
            <v xml:space="preserve"> 철판</v>
          </cell>
          <cell r="C231" t="str">
            <v>SS400</v>
          </cell>
          <cell r="D231" t="str">
            <v>4.5t</v>
          </cell>
          <cell r="E231" t="str">
            <v>kg</v>
          </cell>
          <cell r="J231">
            <v>387</v>
          </cell>
          <cell r="K231">
            <v>52</v>
          </cell>
          <cell r="L231">
            <v>387</v>
          </cell>
        </row>
        <row r="232">
          <cell r="A232" t="str">
            <v>6-4</v>
          </cell>
          <cell r="B232" t="str">
            <v xml:space="preserve"> 철판</v>
          </cell>
          <cell r="C232" t="str">
            <v>SS400</v>
          </cell>
          <cell r="D232" t="str">
            <v>5t</v>
          </cell>
          <cell r="E232" t="str">
            <v>kg</v>
          </cell>
          <cell r="J232">
            <v>387</v>
          </cell>
          <cell r="K232">
            <v>52</v>
          </cell>
          <cell r="L232">
            <v>387</v>
          </cell>
        </row>
        <row r="233">
          <cell r="A233" t="str">
            <v>6-5</v>
          </cell>
          <cell r="B233" t="str">
            <v xml:space="preserve"> 철판</v>
          </cell>
          <cell r="C233" t="str">
            <v>SS400</v>
          </cell>
          <cell r="D233" t="str">
            <v>6t</v>
          </cell>
          <cell r="E233" t="str">
            <v>kg</v>
          </cell>
          <cell r="J233">
            <v>391</v>
          </cell>
          <cell r="K233">
            <v>52</v>
          </cell>
          <cell r="L233">
            <v>391</v>
          </cell>
        </row>
        <row r="234">
          <cell r="A234" t="str">
            <v>6-6</v>
          </cell>
          <cell r="B234" t="str">
            <v xml:space="preserve"> 철판</v>
          </cell>
          <cell r="C234" t="str">
            <v>SS400</v>
          </cell>
          <cell r="D234" t="str">
            <v>7t</v>
          </cell>
          <cell r="E234" t="str">
            <v>kg</v>
          </cell>
          <cell r="J234">
            <v>391</v>
          </cell>
          <cell r="K234">
            <v>52</v>
          </cell>
          <cell r="L234">
            <v>391</v>
          </cell>
        </row>
        <row r="235">
          <cell r="A235" t="str">
            <v>6-7</v>
          </cell>
          <cell r="B235" t="str">
            <v xml:space="preserve"> 철판</v>
          </cell>
          <cell r="C235" t="str">
            <v>SS400</v>
          </cell>
          <cell r="D235" t="str">
            <v>8t</v>
          </cell>
          <cell r="E235" t="str">
            <v>kg</v>
          </cell>
          <cell r="J235">
            <v>391</v>
          </cell>
          <cell r="K235">
            <v>52</v>
          </cell>
          <cell r="L235">
            <v>391</v>
          </cell>
        </row>
        <row r="236">
          <cell r="A236" t="str">
            <v>6-8</v>
          </cell>
          <cell r="B236" t="str">
            <v xml:space="preserve"> 철판</v>
          </cell>
          <cell r="C236" t="str">
            <v>SS400</v>
          </cell>
          <cell r="D236" t="str">
            <v>9t</v>
          </cell>
          <cell r="E236" t="str">
            <v>kg</v>
          </cell>
          <cell r="J236">
            <v>391</v>
          </cell>
          <cell r="K236">
            <v>52</v>
          </cell>
          <cell r="L236">
            <v>391</v>
          </cell>
        </row>
        <row r="237">
          <cell r="A237" t="str">
            <v>6-9</v>
          </cell>
          <cell r="B237" t="str">
            <v xml:space="preserve"> 철판</v>
          </cell>
          <cell r="C237" t="str">
            <v>SS400</v>
          </cell>
          <cell r="D237" t="str">
            <v>12t∼20t</v>
          </cell>
          <cell r="E237" t="str">
            <v>kg</v>
          </cell>
          <cell r="J237">
            <v>394</v>
          </cell>
          <cell r="K237">
            <v>52</v>
          </cell>
          <cell r="L237">
            <v>394</v>
          </cell>
        </row>
        <row r="238">
          <cell r="A238" t="str">
            <v>6-10</v>
          </cell>
          <cell r="B238" t="str">
            <v xml:space="preserve"> 철판</v>
          </cell>
          <cell r="C238" t="str">
            <v>SS400</v>
          </cell>
          <cell r="D238" t="str">
            <v>20t∼30t</v>
          </cell>
          <cell r="E238" t="str">
            <v>kg</v>
          </cell>
          <cell r="J238">
            <v>394</v>
          </cell>
          <cell r="K238">
            <v>52</v>
          </cell>
          <cell r="L238">
            <v>394</v>
          </cell>
        </row>
        <row r="239">
          <cell r="A239" t="str">
            <v>6-11</v>
          </cell>
          <cell r="B239" t="str">
            <v xml:space="preserve"> 강판</v>
          </cell>
          <cell r="C239" t="str">
            <v>STS304, 27종</v>
          </cell>
          <cell r="D239" t="str">
            <v>0.3t</v>
          </cell>
          <cell r="E239" t="str">
            <v>kg</v>
          </cell>
          <cell r="J239">
            <v>3103</v>
          </cell>
          <cell r="K239">
            <v>70</v>
          </cell>
          <cell r="L239">
            <v>3103</v>
          </cell>
        </row>
        <row r="240">
          <cell r="A240" t="str">
            <v>6-12</v>
          </cell>
          <cell r="B240" t="str">
            <v xml:space="preserve"> 강판</v>
          </cell>
          <cell r="C240" t="str">
            <v>STS304, 27종</v>
          </cell>
          <cell r="D240" t="str">
            <v>0.4t</v>
          </cell>
          <cell r="E240" t="str">
            <v>kg</v>
          </cell>
          <cell r="J240">
            <v>2997</v>
          </cell>
          <cell r="K240">
            <v>70</v>
          </cell>
          <cell r="L240">
            <v>2997</v>
          </cell>
        </row>
        <row r="241">
          <cell r="A241" t="str">
            <v>6-13</v>
          </cell>
          <cell r="B241" t="str">
            <v xml:space="preserve"> 강판</v>
          </cell>
          <cell r="C241" t="str">
            <v>STS304, 27종</v>
          </cell>
          <cell r="D241" t="str">
            <v>0.5t</v>
          </cell>
          <cell r="E241" t="str">
            <v>kg</v>
          </cell>
          <cell r="J241">
            <v>2904</v>
          </cell>
          <cell r="K241">
            <v>70</v>
          </cell>
          <cell r="L241">
            <v>2904</v>
          </cell>
        </row>
        <row r="242">
          <cell r="A242" t="str">
            <v>6-14</v>
          </cell>
          <cell r="B242" t="str">
            <v xml:space="preserve"> 강판</v>
          </cell>
          <cell r="C242" t="str">
            <v>STS</v>
          </cell>
          <cell r="D242" t="str">
            <v>3∼8t</v>
          </cell>
          <cell r="E242" t="str">
            <v>kg</v>
          </cell>
          <cell r="J242">
            <v>2431</v>
          </cell>
          <cell r="K242">
            <v>70</v>
          </cell>
          <cell r="L242">
            <v>2431</v>
          </cell>
        </row>
        <row r="243">
          <cell r="A243" t="str">
            <v>6-15</v>
          </cell>
          <cell r="B243" t="str">
            <v xml:space="preserve"> 강판</v>
          </cell>
          <cell r="C243" t="str">
            <v>STS</v>
          </cell>
          <cell r="D243" t="str">
            <v>9∼12t</v>
          </cell>
          <cell r="E243" t="str">
            <v>kg</v>
          </cell>
          <cell r="J243">
            <v>2431</v>
          </cell>
          <cell r="K243">
            <v>70</v>
          </cell>
          <cell r="L243">
            <v>2431</v>
          </cell>
        </row>
        <row r="244">
          <cell r="A244" t="str">
            <v>6-16</v>
          </cell>
          <cell r="B244" t="str">
            <v>아연도강판</v>
          </cell>
          <cell r="C244" t="str">
            <v>KSD3506</v>
          </cell>
          <cell r="D244" t="str">
            <v>0.4t</v>
          </cell>
          <cell r="E244" t="str">
            <v>kg</v>
          </cell>
          <cell r="J244">
            <v>642</v>
          </cell>
          <cell r="K244">
            <v>58</v>
          </cell>
          <cell r="L244">
            <v>642</v>
          </cell>
        </row>
        <row r="245">
          <cell r="A245" t="str">
            <v>6-17</v>
          </cell>
          <cell r="B245" t="str">
            <v>아연도강판</v>
          </cell>
          <cell r="C245" t="str">
            <v>KSD3506</v>
          </cell>
          <cell r="D245" t="str">
            <v>0.4t</v>
          </cell>
          <cell r="E245" t="str">
            <v>m2</v>
          </cell>
          <cell r="J245">
            <v>1842</v>
          </cell>
          <cell r="K245">
            <v>58</v>
          </cell>
          <cell r="L245">
            <v>1842</v>
          </cell>
        </row>
        <row r="246">
          <cell r="A246" t="str">
            <v>6-18</v>
          </cell>
          <cell r="B246" t="str">
            <v>아연도강판</v>
          </cell>
          <cell r="C246" t="str">
            <v>KSD3506</v>
          </cell>
          <cell r="D246" t="str">
            <v>0.5t</v>
          </cell>
          <cell r="E246" t="str">
            <v>kg</v>
          </cell>
          <cell r="J246">
            <v>609</v>
          </cell>
          <cell r="K246">
            <v>58</v>
          </cell>
          <cell r="L246">
            <v>609</v>
          </cell>
        </row>
        <row r="247">
          <cell r="A247" t="str">
            <v>6-19</v>
          </cell>
          <cell r="B247" t="str">
            <v>아연도강판</v>
          </cell>
          <cell r="C247" t="str">
            <v>KSD3506</v>
          </cell>
          <cell r="D247" t="str">
            <v>0.5t</v>
          </cell>
          <cell r="E247" t="str">
            <v>m2</v>
          </cell>
          <cell r="J247">
            <v>2539</v>
          </cell>
          <cell r="K247">
            <v>58</v>
          </cell>
          <cell r="L247">
            <v>2539</v>
          </cell>
        </row>
        <row r="249">
          <cell r="A249" t="str">
            <v>7.</v>
          </cell>
          <cell r="B249" t="str">
            <v>후렌지류</v>
          </cell>
        </row>
        <row r="250">
          <cell r="A250" t="str">
            <v>7-1</v>
          </cell>
          <cell r="B250" t="str">
            <v>후렌지</v>
          </cell>
          <cell r="C250" t="str">
            <v>A105, SORF</v>
          </cell>
          <cell r="D250" t="str">
            <v>4B</v>
          </cell>
          <cell r="E250" t="str">
            <v>개</v>
          </cell>
          <cell r="J250">
            <v>9820</v>
          </cell>
          <cell r="K250">
            <v>517</v>
          </cell>
          <cell r="L250">
            <v>9820</v>
          </cell>
        </row>
        <row r="251">
          <cell r="A251" t="str">
            <v>7-2</v>
          </cell>
          <cell r="B251" t="str">
            <v>후렌지</v>
          </cell>
          <cell r="C251" t="str">
            <v>A182F304</v>
          </cell>
          <cell r="D251" t="str">
            <v>1½B</v>
          </cell>
          <cell r="E251" t="str">
            <v>개</v>
          </cell>
          <cell r="J251">
            <v>15660</v>
          </cell>
          <cell r="K251">
            <v>517</v>
          </cell>
          <cell r="L251">
            <v>15660</v>
          </cell>
        </row>
        <row r="252">
          <cell r="A252" t="str">
            <v>7-3</v>
          </cell>
          <cell r="B252" t="str">
            <v>후렌지</v>
          </cell>
          <cell r="C252" t="str">
            <v>SS400, 10K/SOFF</v>
          </cell>
          <cell r="D252" t="str">
            <v>15A</v>
          </cell>
          <cell r="E252" t="str">
            <v>개</v>
          </cell>
          <cell r="J252">
            <v>1330</v>
          </cell>
          <cell r="K252">
            <v>516</v>
          </cell>
          <cell r="L252">
            <v>1330</v>
          </cell>
        </row>
        <row r="253">
          <cell r="A253" t="str">
            <v>7-4</v>
          </cell>
          <cell r="B253" t="str">
            <v>후렌지</v>
          </cell>
          <cell r="C253" t="str">
            <v>SS400, 10K/SOFF</v>
          </cell>
          <cell r="D253" t="str">
            <v>20A</v>
          </cell>
          <cell r="E253" t="str">
            <v>개</v>
          </cell>
          <cell r="J253">
            <v>1400</v>
          </cell>
          <cell r="K253">
            <v>516</v>
          </cell>
          <cell r="L253">
            <v>1400</v>
          </cell>
        </row>
        <row r="254">
          <cell r="A254" t="str">
            <v>7-5</v>
          </cell>
          <cell r="B254" t="str">
            <v>후렌지</v>
          </cell>
          <cell r="C254" t="str">
            <v>SS400, 10K/SOFF</v>
          </cell>
          <cell r="D254" t="str">
            <v>25A</v>
          </cell>
          <cell r="E254" t="str">
            <v>개</v>
          </cell>
          <cell r="J254">
            <v>1900</v>
          </cell>
          <cell r="K254">
            <v>516</v>
          </cell>
          <cell r="L254">
            <v>1900</v>
          </cell>
        </row>
        <row r="255">
          <cell r="A255" t="str">
            <v>7-6</v>
          </cell>
          <cell r="B255" t="str">
            <v>후렌지</v>
          </cell>
          <cell r="C255" t="str">
            <v>SS400, 10K/SOFF</v>
          </cell>
          <cell r="D255" t="str">
            <v>32A</v>
          </cell>
          <cell r="E255" t="str">
            <v>개</v>
          </cell>
          <cell r="J255">
            <v>2160</v>
          </cell>
          <cell r="K255">
            <v>516</v>
          </cell>
          <cell r="L255">
            <v>2160</v>
          </cell>
        </row>
        <row r="256">
          <cell r="A256" t="str">
            <v>7-7</v>
          </cell>
          <cell r="B256" t="str">
            <v>후렌지</v>
          </cell>
          <cell r="C256" t="str">
            <v>SS400, 10K/SOFF</v>
          </cell>
          <cell r="D256" t="str">
            <v>40A</v>
          </cell>
          <cell r="E256" t="str">
            <v>개</v>
          </cell>
          <cell r="J256">
            <v>2330</v>
          </cell>
          <cell r="K256">
            <v>516</v>
          </cell>
          <cell r="L256">
            <v>2330</v>
          </cell>
        </row>
        <row r="257">
          <cell r="A257" t="str">
            <v>7-8</v>
          </cell>
          <cell r="B257" t="str">
            <v>후렌지</v>
          </cell>
          <cell r="C257" t="str">
            <v>SS400, 10K/SOFF</v>
          </cell>
          <cell r="D257" t="str">
            <v>50A</v>
          </cell>
          <cell r="E257" t="str">
            <v>개</v>
          </cell>
          <cell r="J257">
            <v>2860</v>
          </cell>
          <cell r="K257">
            <v>516</v>
          </cell>
          <cell r="L257">
            <v>2860</v>
          </cell>
        </row>
        <row r="258">
          <cell r="A258" t="str">
            <v>7-9</v>
          </cell>
          <cell r="B258" t="str">
            <v>후렌지</v>
          </cell>
          <cell r="C258" t="str">
            <v>SS400, 10K/SOFF</v>
          </cell>
          <cell r="D258" t="str">
            <v>65A</v>
          </cell>
          <cell r="E258" t="str">
            <v>개</v>
          </cell>
          <cell r="J258">
            <v>3510</v>
          </cell>
          <cell r="K258">
            <v>516</v>
          </cell>
          <cell r="L258">
            <v>3510</v>
          </cell>
        </row>
        <row r="259">
          <cell r="A259" t="str">
            <v>7-10</v>
          </cell>
          <cell r="B259" t="str">
            <v>후렌지</v>
          </cell>
          <cell r="C259" t="str">
            <v>SS400, 10K/SOFF</v>
          </cell>
          <cell r="D259" t="str">
            <v>100A</v>
          </cell>
          <cell r="E259" t="str">
            <v>개</v>
          </cell>
          <cell r="J259">
            <v>4440</v>
          </cell>
          <cell r="K259">
            <v>516</v>
          </cell>
          <cell r="L259">
            <v>4440</v>
          </cell>
        </row>
        <row r="260">
          <cell r="A260" t="str">
            <v>7-11</v>
          </cell>
          <cell r="B260" t="str">
            <v>후렌지</v>
          </cell>
          <cell r="C260" t="str">
            <v>STSF304, KS10K</v>
          </cell>
          <cell r="D260" t="str">
            <v>100A</v>
          </cell>
          <cell r="E260" t="str">
            <v>개</v>
          </cell>
          <cell r="J260">
            <v>14500</v>
          </cell>
          <cell r="K260">
            <v>516</v>
          </cell>
          <cell r="L260">
            <v>14500</v>
          </cell>
        </row>
        <row r="261">
          <cell r="A261" t="str">
            <v>7-12</v>
          </cell>
          <cell r="B261" t="str">
            <v>후렌지</v>
          </cell>
          <cell r="C261" t="str">
            <v>SS400, 10K/SOFF</v>
          </cell>
          <cell r="D261" t="str">
            <v>150A</v>
          </cell>
          <cell r="E261" t="str">
            <v>개</v>
          </cell>
          <cell r="J261">
            <v>9540</v>
          </cell>
          <cell r="K261">
            <v>516</v>
          </cell>
          <cell r="L261">
            <v>9540</v>
          </cell>
        </row>
        <row r="262">
          <cell r="A262" t="str">
            <v>7-13</v>
          </cell>
          <cell r="B262" t="str">
            <v>후렌지</v>
          </cell>
          <cell r="C262" t="str">
            <v>SS400, 10K/SOFF</v>
          </cell>
          <cell r="D262" t="str">
            <v>200A</v>
          </cell>
          <cell r="E262" t="str">
            <v>개</v>
          </cell>
          <cell r="J262">
            <v>12140</v>
          </cell>
          <cell r="K262">
            <v>516</v>
          </cell>
          <cell r="L262">
            <v>36600</v>
          </cell>
        </row>
        <row r="263">
          <cell r="A263" t="str">
            <v>7-14</v>
          </cell>
          <cell r="B263" t="str">
            <v>후렌지</v>
          </cell>
          <cell r="C263" t="str">
            <v>SS400, 10K/SOFF</v>
          </cell>
          <cell r="D263" t="str">
            <v>500A</v>
          </cell>
          <cell r="E263" t="str">
            <v>개</v>
          </cell>
          <cell r="J263">
            <v>84400</v>
          </cell>
          <cell r="K263">
            <v>516</v>
          </cell>
          <cell r="L263">
            <v>84400</v>
          </cell>
        </row>
        <row r="264">
          <cell r="A264" t="str">
            <v>7-15</v>
          </cell>
          <cell r="B264" t="str">
            <v>후렌지</v>
          </cell>
          <cell r="C264" t="str">
            <v>SS400, 20K/SOFF</v>
          </cell>
          <cell r="D264" t="str">
            <v>200A</v>
          </cell>
          <cell r="E264" t="str">
            <v>개</v>
          </cell>
          <cell r="J264">
            <v>32380</v>
          </cell>
          <cell r="K264">
            <v>516</v>
          </cell>
          <cell r="L264">
            <v>32380</v>
          </cell>
        </row>
        <row r="265">
          <cell r="A265" t="str">
            <v>7-16</v>
          </cell>
          <cell r="B265" t="str">
            <v>후렌지</v>
          </cell>
          <cell r="C265" t="str">
            <v>100A, ANSI SORF</v>
          </cell>
          <cell r="D265" t="str">
            <v>100A</v>
          </cell>
          <cell r="E265" t="str">
            <v>개</v>
          </cell>
          <cell r="J265">
            <v>12120</v>
          </cell>
          <cell r="K265">
            <v>517</v>
          </cell>
          <cell r="L265">
            <v>12120</v>
          </cell>
        </row>
        <row r="267">
          <cell r="A267" t="str">
            <v>8.</v>
          </cell>
          <cell r="B267" t="str">
            <v>형강류</v>
          </cell>
        </row>
        <row r="268">
          <cell r="A268" t="str">
            <v>8-1</v>
          </cell>
          <cell r="B268" t="str">
            <v xml:space="preserve"> ㄱ-형강</v>
          </cell>
          <cell r="C268" t="str">
            <v>SS400</v>
          </cell>
          <cell r="D268" t="str">
            <v>50x50x4t~6t</v>
          </cell>
          <cell r="E268" t="str">
            <v>kg</v>
          </cell>
          <cell r="J268">
            <v>390</v>
          </cell>
          <cell r="K268">
            <v>44</v>
          </cell>
          <cell r="L268">
            <v>390</v>
          </cell>
        </row>
        <row r="269">
          <cell r="A269" t="str">
            <v>8-2</v>
          </cell>
          <cell r="B269" t="str">
            <v xml:space="preserve"> ㄱ-형강</v>
          </cell>
          <cell r="C269" t="str">
            <v>SS400</v>
          </cell>
          <cell r="D269" t="str">
            <v>65x65x5t~8t</v>
          </cell>
          <cell r="E269" t="str">
            <v>kg</v>
          </cell>
          <cell r="J269">
            <v>390</v>
          </cell>
          <cell r="K269">
            <v>44</v>
          </cell>
          <cell r="L269">
            <v>390</v>
          </cell>
        </row>
        <row r="270">
          <cell r="A270" t="str">
            <v>8-3</v>
          </cell>
          <cell r="B270" t="str">
            <v xml:space="preserve"> ㄱ-형강</v>
          </cell>
          <cell r="C270" t="str">
            <v>SS400</v>
          </cell>
          <cell r="D270" t="str">
            <v>75x75x6t~12t</v>
          </cell>
          <cell r="E270" t="str">
            <v>kg</v>
          </cell>
          <cell r="J270">
            <v>390</v>
          </cell>
          <cell r="K270">
            <v>44</v>
          </cell>
          <cell r="L270">
            <v>390</v>
          </cell>
        </row>
        <row r="271">
          <cell r="A271" t="str">
            <v>8-4</v>
          </cell>
          <cell r="B271" t="str">
            <v xml:space="preserve"> ㄱ-형강</v>
          </cell>
          <cell r="C271" t="str">
            <v>SS400</v>
          </cell>
          <cell r="D271" t="str">
            <v>90x90x6t~13t</v>
          </cell>
          <cell r="E271" t="str">
            <v>kg</v>
          </cell>
          <cell r="J271">
            <v>390</v>
          </cell>
          <cell r="K271">
            <v>44</v>
          </cell>
          <cell r="L271">
            <v>390</v>
          </cell>
        </row>
        <row r="272">
          <cell r="A272" t="str">
            <v>8-5</v>
          </cell>
          <cell r="B272" t="str">
            <v xml:space="preserve"> ㄱ-형강</v>
          </cell>
          <cell r="C272" t="str">
            <v>SS400</v>
          </cell>
          <cell r="D272" t="str">
            <v>100x100x7∼13t</v>
          </cell>
          <cell r="E272" t="str">
            <v>kg</v>
          </cell>
          <cell r="J272">
            <v>410</v>
          </cell>
          <cell r="K272">
            <v>44</v>
          </cell>
          <cell r="L272">
            <v>410</v>
          </cell>
        </row>
        <row r="273">
          <cell r="A273" t="str">
            <v>8-6</v>
          </cell>
          <cell r="B273" t="str">
            <v xml:space="preserve"> ㄷ-형강</v>
          </cell>
          <cell r="C273" t="str">
            <v>SS400</v>
          </cell>
          <cell r="D273" t="str">
            <v>100x50x5x7.5</v>
          </cell>
          <cell r="E273" t="str">
            <v>kg</v>
          </cell>
          <cell r="J273">
            <v>430</v>
          </cell>
          <cell r="K273">
            <v>45</v>
          </cell>
          <cell r="L273">
            <v>430</v>
          </cell>
        </row>
        <row r="274">
          <cell r="A274" t="str">
            <v>8-7</v>
          </cell>
          <cell r="B274" t="str">
            <v xml:space="preserve"> ㄷ-형강</v>
          </cell>
          <cell r="C274" t="str">
            <v>SS400</v>
          </cell>
          <cell r="D274" t="str">
            <v>125x65x6x8</v>
          </cell>
          <cell r="E274" t="str">
            <v>kg</v>
          </cell>
          <cell r="J274">
            <v>430</v>
          </cell>
          <cell r="K274">
            <v>45</v>
          </cell>
          <cell r="L274">
            <v>430</v>
          </cell>
        </row>
        <row r="275">
          <cell r="A275" t="str">
            <v>8-8</v>
          </cell>
          <cell r="B275" t="str">
            <v xml:space="preserve"> ㄷ-형강</v>
          </cell>
          <cell r="C275" t="str">
            <v>SS400</v>
          </cell>
          <cell r="D275" t="str">
            <v>150x75x6.5x10</v>
          </cell>
          <cell r="E275" t="str">
            <v>kg</v>
          </cell>
          <cell r="J275">
            <v>430</v>
          </cell>
          <cell r="K275">
            <v>45</v>
          </cell>
          <cell r="L275">
            <v>430</v>
          </cell>
        </row>
        <row r="276">
          <cell r="A276" t="str">
            <v>8-9</v>
          </cell>
          <cell r="B276" t="str">
            <v xml:space="preserve"> ㄷ-형강</v>
          </cell>
          <cell r="C276" t="str">
            <v>SS400</v>
          </cell>
          <cell r="D276" t="str">
            <v>200x80x7.5x11</v>
          </cell>
          <cell r="E276" t="str">
            <v>kg</v>
          </cell>
          <cell r="J276">
            <v>520</v>
          </cell>
          <cell r="K276">
            <v>45</v>
          </cell>
          <cell r="L276">
            <v>520</v>
          </cell>
        </row>
        <row r="277">
          <cell r="A277" t="str">
            <v>8-10</v>
          </cell>
          <cell r="B277" t="str">
            <v xml:space="preserve"> 평강 (Flat Bar)</v>
          </cell>
          <cell r="C277" t="str">
            <v>SS400</v>
          </cell>
          <cell r="D277" t="str">
            <v>4.5tx38~75</v>
          </cell>
          <cell r="E277" t="str">
            <v>kg</v>
          </cell>
          <cell r="J277">
            <v>440</v>
          </cell>
          <cell r="K277">
            <v>45</v>
          </cell>
          <cell r="L277">
            <v>440</v>
          </cell>
        </row>
        <row r="278">
          <cell r="A278" t="str">
            <v>8-11</v>
          </cell>
          <cell r="B278" t="str">
            <v xml:space="preserve"> 평강 (Flat Bar)</v>
          </cell>
          <cell r="C278" t="str">
            <v>SS400</v>
          </cell>
          <cell r="D278" t="str">
            <v>6tx38~75</v>
          </cell>
          <cell r="E278" t="str">
            <v>kg</v>
          </cell>
          <cell r="J278">
            <v>440</v>
          </cell>
          <cell r="K278">
            <v>45</v>
          </cell>
          <cell r="L278">
            <v>440</v>
          </cell>
        </row>
        <row r="279">
          <cell r="A279" t="str">
            <v>8-12</v>
          </cell>
          <cell r="B279" t="str">
            <v xml:space="preserve"> 평강 (Flat Bar)</v>
          </cell>
          <cell r="C279" t="str">
            <v>SS400</v>
          </cell>
          <cell r="D279" t="str">
            <v>8t×100</v>
          </cell>
          <cell r="E279" t="str">
            <v>kg</v>
          </cell>
          <cell r="J279">
            <v>440</v>
          </cell>
          <cell r="K279">
            <v>45</v>
          </cell>
          <cell r="L279">
            <v>440</v>
          </cell>
        </row>
        <row r="280">
          <cell r="A280" t="str">
            <v>8-13</v>
          </cell>
          <cell r="B280" t="str">
            <v xml:space="preserve"> 평강 (Flat Bar)</v>
          </cell>
          <cell r="C280" t="str">
            <v>SS400</v>
          </cell>
          <cell r="D280" t="str">
            <v>9tx38~75</v>
          </cell>
          <cell r="E280" t="str">
            <v>kg</v>
          </cell>
          <cell r="J280">
            <v>440</v>
          </cell>
          <cell r="K280">
            <v>45</v>
          </cell>
          <cell r="L280">
            <v>440</v>
          </cell>
        </row>
        <row r="281">
          <cell r="A281" t="str">
            <v>8-14</v>
          </cell>
          <cell r="B281" t="str">
            <v xml:space="preserve"> 평강 (Flat Bar)</v>
          </cell>
          <cell r="C281" t="str">
            <v>SS400</v>
          </cell>
          <cell r="D281" t="str">
            <v>12tx38~75</v>
          </cell>
          <cell r="E281" t="str">
            <v>kg</v>
          </cell>
          <cell r="J281">
            <v>440</v>
          </cell>
          <cell r="K281">
            <v>45</v>
          </cell>
          <cell r="L281">
            <v>440</v>
          </cell>
        </row>
        <row r="282">
          <cell r="A282" t="str">
            <v>8-15</v>
          </cell>
          <cell r="B282" t="str">
            <v>둥근형강</v>
          </cell>
          <cell r="C282" t="str">
            <v>SS41</v>
          </cell>
          <cell r="D282" t="str">
            <v>φ12</v>
          </cell>
          <cell r="E282" t="str">
            <v>kg</v>
          </cell>
          <cell r="J282">
            <v>445</v>
          </cell>
          <cell r="K282">
            <v>42</v>
          </cell>
          <cell r="L282">
            <v>445</v>
          </cell>
        </row>
        <row r="283">
          <cell r="A283" t="str">
            <v>8-16</v>
          </cell>
          <cell r="B283" t="str">
            <v>둥근형강</v>
          </cell>
          <cell r="C283" t="str">
            <v>SS41</v>
          </cell>
          <cell r="D283" t="str">
            <v>φ16</v>
          </cell>
          <cell r="E283" t="str">
            <v>kg</v>
          </cell>
          <cell r="J283">
            <v>445</v>
          </cell>
          <cell r="K283">
            <v>42</v>
          </cell>
          <cell r="L283">
            <v>445</v>
          </cell>
        </row>
        <row r="284">
          <cell r="A284" t="str">
            <v>8-17</v>
          </cell>
          <cell r="B284" t="str">
            <v>둥근형강</v>
          </cell>
          <cell r="C284" t="str">
            <v>SS41</v>
          </cell>
          <cell r="D284" t="str">
            <v>φ20</v>
          </cell>
          <cell r="E284" t="str">
            <v>kg</v>
          </cell>
          <cell r="J284">
            <v>445</v>
          </cell>
          <cell r="K284">
            <v>42</v>
          </cell>
          <cell r="L284">
            <v>445</v>
          </cell>
        </row>
        <row r="285">
          <cell r="A285" t="str">
            <v>8-18</v>
          </cell>
          <cell r="B285" t="str">
            <v>둥근형강</v>
          </cell>
          <cell r="C285" t="str">
            <v>SS41</v>
          </cell>
          <cell r="D285" t="str">
            <v>φ22</v>
          </cell>
          <cell r="E285" t="str">
            <v>kg</v>
          </cell>
          <cell r="J285">
            <v>445</v>
          </cell>
          <cell r="K285">
            <v>42</v>
          </cell>
          <cell r="L285">
            <v>445</v>
          </cell>
        </row>
        <row r="286">
          <cell r="A286" t="str">
            <v>8-19</v>
          </cell>
          <cell r="B286" t="str">
            <v>둥근형강</v>
          </cell>
          <cell r="C286" t="str">
            <v>SS41</v>
          </cell>
          <cell r="D286" t="str">
            <v>φ48</v>
          </cell>
          <cell r="E286" t="str">
            <v>kg</v>
          </cell>
          <cell r="J286">
            <v>445</v>
          </cell>
          <cell r="K286">
            <v>42</v>
          </cell>
          <cell r="L286">
            <v>445</v>
          </cell>
        </row>
        <row r="287">
          <cell r="A287" t="str">
            <v>8-20</v>
          </cell>
          <cell r="B287" t="str">
            <v>둥근형강</v>
          </cell>
          <cell r="C287" t="str">
            <v>SS41</v>
          </cell>
          <cell r="D287" t="str">
            <v>φ50</v>
          </cell>
          <cell r="E287" t="str">
            <v>kg</v>
          </cell>
          <cell r="J287">
            <v>445</v>
          </cell>
          <cell r="K287">
            <v>42</v>
          </cell>
          <cell r="L287">
            <v>445</v>
          </cell>
        </row>
        <row r="288">
          <cell r="A288" t="str">
            <v>8-21</v>
          </cell>
          <cell r="B288" t="str">
            <v>둥근형강</v>
          </cell>
          <cell r="C288" t="str">
            <v>SS41</v>
          </cell>
          <cell r="D288" t="str">
            <v>φ55</v>
          </cell>
          <cell r="E288" t="str">
            <v>kg</v>
          </cell>
          <cell r="J288">
            <v>445</v>
          </cell>
          <cell r="K288">
            <v>42</v>
          </cell>
          <cell r="L288">
            <v>445</v>
          </cell>
        </row>
        <row r="289">
          <cell r="A289" t="str">
            <v>8-22</v>
          </cell>
          <cell r="B289" t="str">
            <v>둥근형강</v>
          </cell>
          <cell r="C289" t="str">
            <v>SS41</v>
          </cell>
          <cell r="D289" t="str">
            <v>φ65</v>
          </cell>
          <cell r="E289" t="str">
            <v>kg</v>
          </cell>
          <cell r="J289">
            <v>445</v>
          </cell>
          <cell r="K289">
            <v>42</v>
          </cell>
          <cell r="L289">
            <v>445</v>
          </cell>
        </row>
        <row r="290">
          <cell r="A290" t="str">
            <v>8-23</v>
          </cell>
          <cell r="B290" t="str">
            <v>둥근형강</v>
          </cell>
          <cell r="C290" t="str">
            <v>SS41</v>
          </cell>
          <cell r="D290" t="str">
            <v>φ70</v>
          </cell>
          <cell r="E290" t="str">
            <v>kg</v>
          </cell>
          <cell r="J290">
            <v>445</v>
          </cell>
          <cell r="K290">
            <v>42</v>
          </cell>
          <cell r="L290">
            <v>445</v>
          </cell>
        </row>
        <row r="291">
          <cell r="A291" t="str">
            <v>8-24</v>
          </cell>
          <cell r="B291" t="str">
            <v>원형봉강</v>
          </cell>
          <cell r="C291" t="str">
            <v>SS41</v>
          </cell>
          <cell r="D291" t="str">
            <v>140∼270×6×8</v>
          </cell>
          <cell r="E291" t="str">
            <v>kg</v>
          </cell>
          <cell r="J291">
            <v>445</v>
          </cell>
          <cell r="K291">
            <v>42</v>
          </cell>
          <cell r="L291">
            <v>445</v>
          </cell>
        </row>
        <row r="292">
          <cell r="A292" t="str">
            <v>8-25</v>
          </cell>
          <cell r="B292" t="str">
            <v>H-형강</v>
          </cell>
          <cell r="C292" t="str">
            <v>SS400</v>
          </cell>
          <cell r="D292" t="str">
            <v>100×100×6×8</v>
          </cell>
          <cell r="E292" t="str">
            <v>kg</v>
          </cell>
          <cell r="J292">
            <v>420</v>
          </cell>
          <cell r="K292">
            <v>48</v>
          </cell>
          <cell r="L292">
            <v>420</v>
          </cell>
        </row>
        <row r="293">
          <cell r="A293" t="str">
            <v>8-26</v>
          </cell>
          <cell r="B293" t="str">
            <v>H-형강</v>
          </cell>
          <cell r="C293" t="str">
            <v>SS400</v>
          </cell>
          <cell r="D293" t="str">
            <v>150×100×6×9</v>
          </cell>
          <cell r="E293" t="str">
            <v>kg</v>
          </cell>
          <cell r="J293">
            <v>420</v>
          </cell>
          <cell r="K293">
            <v>48</v>
          </cell>
          <cell r="L293">
            <v>420</v>
          </cell>
        </row>
        <row r="294">
          <cell r="A294" t="str">
            <v>8-27</v>
          </cell>
          <cell r="B294" t="str">
            <v>H-형강</v>
          </cell>
          <cell r="C294" t="str">
            <v>SS400</v>
          </cell>
          <cell r="D294" t="str">
            <v>150×150×7×10</v>
          </cell>
          <cell r="E294" t="str">
            <v>kg</v>
          </cell>
          <cell r="J294">
            <v>420</v>
          </cell>
          <cell r="K294">
            <v>48</v>
          </cell>
          <cell r="L294">
            <v>420</v>
          </cell>
        </row>
        <row r="295">
          <cell r="A295" t="str">
            <v>8-28</v>
          </cell>
          <cell r="B295" t="str">
            <v>H-형강</v>
          </cell>
          <cell r="C295" t="str">
            <v>SS400</v>
          </cell>
          <cell r="D295" t="str">
            <v>200×100×5.5×8</v>
          </cell>
          <cell r="E295" t="str">
            <v>kg</v>
          </cell>
          <cell r="J295">
            <v>420</v>
          </cell>
          <cell r="K295">
            <v>48</v>
          </cell>
          <cell r="L295">
            <v>420</v>
          </cell>
        </row>
        <row r="296">
          <cell r="A296" t="str">
            <v>8-29</v>
          </cell>
          <cell r="B296" t="str">
            <v>H-형강</v>
          </cell>
          <cell r="C296" t="str">
            <v>SS400</v>
          </cell>
          <cell r="D296" t="str">
            <v>200×150×6×9</v>
          </cell>
          <cell r="E296" t="str">
            <v>kg</v>
          </cell>
          <cell r="J296">
            <v>420</v>
          </cell>
          <cell r="K296">
            <v>48</v>
          </cell>
          <cell r="L296">
            <v>420</v>
          </cell>
        </row>
        <row r="297">
          <cell r="A297" t="str">
            <v>8-30</v>
          </cell>
          <cell r="B297" t="str">
            <v>H-형강</v>
          </cell>
          <cell r="C297" t="str">
            <v>SS400</v>
          </cell>
          <cell r="D297" t="str">
            <v>200×200×8×12</v>
          </cell>
          <cell r="E297" t="str">
            <v>kg</v>
          </cell>
          <cell r="J297">
            <v>420</v>
          </cell>
          <cell r="K297">
            <v>48</v>
          </cell>
          <cell r="L297">
            <v>420</v>
          </cell>
        </row>
        <row r="298">
          <cell r="A298" t="str">
            <v>8-31</v>
          </cell>
          <cell r="B298" t="str">
            <v>H-형강</v>
          </cell>
          <cell r="C298" t="str">
            <v>SS400</v>
          </cell>
          <cell r="D298" t="str">
            <v>250×250×9×14</v>
          </cell>
          <cell r="E298" t="str">
            <v>kg</v>
          </cell>
          <cell r="J298">
            <v>420</v>
          </cell>
          <cell r="K298">
            <v>48</v>
          </cell>
          <cell r="L298">
            <v>420</v>
          </cell>
        </row>
        <row r="299">
          <cell r="A299" t="str">
            <v>8-32</v>
          </cell>
          <cell r="B299" t="str">
            <v>H-형강</v>
          </cell>
          <cell r="C299" t="str">
            <v>SS400</v>
          </cell>
          <cell r="D299" t="str">
            <v>250×175×7×11</v>
          </cell>
          <cell r="E299" t="str">
            <v>kg</v>
          </cell>
          <cell r="J299">
            <v>420</v>
          </cell>
          <cell r="K299">
            <v>48</v>
          </cell>
          <cell r="L299">
            <v>420</v>
          </cell>
        </row>
        <row r="300">
          <cell r="A300" t="str">
            <v>8-33</v>
          </cell>
          <cell r="B300" t="str">
            <v>H-형강</v>
          </cell>
          <cell r="C300" t="str">
            <v>SS400</v>
          </cell>
          <cell r="D300" t="str">
            <v>294×200×8×12</v>
          </cell>
          <cell r="E300" t="str">
            <v>kg</v>
          </cell>
          <cell r="J300">
            <v>420</v>
          </cell>
          <cell r="K300">
            <v>48</v>
          </cell>
          <cell r="L300">
            <v>420</v>
          </cell>
        </row>
        <row r="301">
          <cell r="A301" t="str">
            <v>8-34</v>
          </cell>
          <cell r="B301" t="str">
            <v>H-형강</v>
          </cell>
          <cell r="C301" t="str">
            <v>SS400</v>
          </cell>
          <cell r="D301" t="str">
            <v>298×201×9×14</v>
          </cell>
          <cell r="E301" t="str">
            <v>kg</v>
          </cell>
          <cell r="J301">
            <v>420</v>
          </cell>
          <cell r="K301">
            <v>48</v>
          </cell>
          <cell r="L301">
            <v>420</v>
          </cell>
        </row>
        <row r="302">
          <cell r="A302" t="str">
            <v>8-35</v>
          </cell>
          <cell r="B302" t="str">
            <v>H-형강</v>
          </cell>
          <cell r="C302" t="str">
            <v>SS400</v>
          </cell>
          <cell r="D302" t="str">
            <v>340×250×9×14</v>
          </cell>
          <cell r="E302" t="str">
            <v>kg</v>
          </cell>
          <cell r="J302">
            <v>425</v>
          </cell>
          <cell r="K302">
            <v>48</v>
          </cell>
          <cell r="L302">
            <v>425</v>
          </cell>
        </row>
        <row r="303">
          <cell r="A303" t="str">
            <v>8-36</v>
          </cell>
          <cell r="B303" t="str">
            <v>H-형강</v>
          </cell>
          <cell r="C303" t="str">
            <v>SS400</v>
          </cell>
          <cell r="D303" t="str">
            <v>390×300×10×16</v>
          </cell>
          <cell r="E303" t="str">
            <v>kg</v>
          </cell>
          <cell r="J303">
            <v>425</v>
          </cell>
          <cell r="K303">
            <v>48</v>
          </cell>
          <cell r="L303">
            <v>425</v>
          </cell>
        </row>
        <row r="304">
          <cell r="A304" t="str">
            <v>8-37</v>
          </cell>
          <cell r="B304" t="str">
            <v>I-형강</v>
          </cell>
          <cell r="C304" t="str">
            <v>SS41</v>
          </cell>
          <cell r="D304" t="str">
            <v>150×75×5.5×9.5</v>
          </cell>
          <cell r="E304" t="str">
            <v>kg</v>
          </cell>
          <cell r="J304">
            <v>478</v>
          </cell>
          <cell r="K304">
            <v>47</v>
          </cell>
          <cell r="L304">
            <v>478</v>
          </cell>
        </row>
        <row r="306">
          <cell r="A306" t="str">
            <v>9.</v>
          </cell>
          <cell r="B306" t="str">
            <v>보온재류</v>
          </cell>
        </row>
        <row r="307">
          <cell r="A307" t="str">
            <v>9-1</v>
          </cell>
          <cell r="B307" t="str">
            <v xml:space="preserve"> 보온재 (PIPE)</v>
          </cell>
          <cell r="C307" t="str">
            <v>Glass Fiber, 25t</v>
          </cell>
          <cell r="D307" t="str">
            <v>40A</v>
          </cell>
          <cell r="E307" t="str">
            <v>m</v>
          </cell>
          <cell r="J307">
            <v>1212</v>
          </cell>
          <cell r="K307">
            <v>721</v>
          </cell>
          <cell r="L307">
            <v>1212</v>
          </cell>
        </row>
        <row r="308">
          <cell r="A308" t="str">
            <v>9-2</v>
          </cell>
          <cell r="B308" t="str">
            <v xml:space="preserve"> 보온재 (PIPE)</v>
          </cell>
          <cell r="C308" t="str">
            <v>Glass Fiber, 25t</v>
          </cell>
          <cell r="D308" t="str">
            <v>50A</v>
          </cell>
          <cell r="E308" t="str">
            <v>m</v>
          </cell>
          <cell r="J308">
            <v>1431</v>
          </cell>
          <cell r="K308">
            <v>721</v>
          </cell>
          <cell r="L308">
            <v>1431</v>
          </cell>
        </row>
        <row r="309">
          <cell r="A309" t="str">
            <v>9-3</v>
          </cell>
          <cell r="B309" t="str">
            <v xml:space="preserve"> 보온재 (PIPE)</v>
          </cell>
          <cell r="C309" t="str">
            <v>Glass Fiber, 25t</v>
          </cell>
          <cell r="D309" t="str">
            <v>65A</v>
          </cell>
          <cell r="E309" t="str">
            <v>m</v>
          </cell>
          <cell r="J309">
            <v>1574</v>
          </cell>
          <cell r="K309">
            <v>721</v>
          </cell>
          <cell r="L309">
            <v>1574</v>
          </cell>
        </row>
        <row r="310">
          <cell r="A310" t="str">
            <v>9-4</v>
          </cell>
          <cell r="B310" t="str">
            <v xml:space="preserve"> 보온재 (PIPE)</v>
          </cell>
          <cell r="C310" t="str">
            <v>Glass Fiber, 25t</v>
          </cell>
          <cell r="D310" t="str">
            <v>80A</v>
          </cell>
          <cell r="E310" t="str">
            <v>m</v>
          </cell>
          <cell r="J310">
            <v>1794</v>
          </cell>
          <cell r="K310">
            <v>721</v>
          </cell>
          <cell r="L310">
            <v>1794</v>
          </cell>
        </row>
        <row r="311">
          <cell r="A311" t="str">
            <v>9-5</v>
          </cell>
          <cell r="B311" t="str">
            <v xml:space="preserve"> 보온재 (PIPE)</v>
          </cell>
          <cell r="C311" t="str">
            <v>Glass Fiber, 50t</v>
          </cell>
          <cell r="D311" t="str">
            <v>40A</v>
          </cell>
          <cell r="E311" t="str">
            <v>m</v>
          </cell>
          <cell r="J311">
            <v>2929</v>
          </cell>
          <cell r="K311">
            <v>721</v>
          </cell>
          <cell r="L311">
            <v>2929</v>
          </cell>
        </row>
        <row r="312">
          <cell r="A312" t="str">
            <v>9-6</v>
          </cell>
          <cell r="B312" t="str">
            <v xml:space="preserve"> 보온재 (PIPE)</v>
          </cell>
          <cell r="C312" t="str">
            <v>Glass Fiber, 50t</v>
          </cell>
          <cell r="D312" t="str">
            <v>50A</v>
          </cell>
          <cell r="E312" t="str">
            <v>m</v>
          </cell>
          <cell r="J312">
            <v>3272</v>
          </cell>
          <cell r="K312">
            <v>721</v>
          </cell>
          <cell r="L312">
            <v>3272</v>
          </cell>
        </row>
        <row r="313">
          <cell r="A313" t="str">
            <v>9-7</v>
          </cell>
          <cell r="B313" t="str">
            <v xml:space="preserve"> 보온재 (PIPE)</v>
          </cell>
          <cell r="C313" t="str">
            <v>Glass Fiber, 50t</v>
          </cell>
          <cell r="D313" t="str">
            <v>65A</v>
          </cell>
          <cell r="E313" t="str">
            <v>m</v>
          </cell>
          <cell r="J313">
            <v>3749</v>
          </cell>
          <cell r="K313">
            <v>721</v>
          </cell>
          <cell r="L313">
            <v>3749</v>
          </cell>
        </row>
        <row r="314">
          <cell r="A314" t="str">
            <v>9-8</v>
          </cell>
          <cell r="B314" t="str">
            <v xml:space="preserve"> 보온재 (PIPE)</v>
          </cell>
          <cell r="C314" t="str">
            <v>Glass Fiber, 50t</v>
          </cell>
          <cell r="D314" t="str">
            <v>80A</v>
          </cell>
          <cell r="E314" t="str">
            <v>m</v>
          </cell>
          <cell r="J314">
            <v>4121</v>
          </cell>
          <cell r="K314">
            <v>721</v>
          </cell>
          <cell r="L314">
            <v>4121</v>
          </cell>
        </row>
        <row r="315">
          <cell r="A315" t="str">
            <v>9-9</v>
          </cell>
          <cell r="B315" t="str">
            <v xml:space="preserve"> 보온재</v>
          </cell>
          <cell r="C315" t="str">
            <v>암면, #100</v>
          </cell>
          <cell r="D315" t="str">
            <v>50t</v>
          </cell>
          <cell r="E315" t="str">
            <v>㎡</v>
          </cell>
          <cell r="J315">
            <v>3800</v>
          </cell>
          <cell r="K315">
            <v>468</v>
          </cell>
          <cell r="L315">
            <v>3800</v>
          </cell>
        </row>
        <row r="316">
          <cell r="A316" t="str">
            <v>9-10</v>
          </cell>
          <cell r="B316" t="str">
            <v xml:space="preserve"> 보온재</v>
          </cell>
          <cell r="C316" t="str">
            <v>암면, #100</v>
          </cell>
          <cell r="D316" t="str">
            <v>75t</v>
          </cell>
          <cell r="E316" t="str">
            <v>㎡</v>
          </cell>
          <cell r="J316">
            <v>5700</v>
          </cell>
          <cell r="K316">
            <v>468</v>
          </cell>
          <cell r="L316">
            <v>5700</v>
          </cell>
        </row>
        <row r="317">
          <cell r="A317" t="str">
            <v>9-11</v>
          </cell>
          <cell r="B317" t="str">
            <v xml:space="preserve"> 보온재</v>
          </cell>
          <cell r="C317" t="str">
            <v>암면, #100</v>
          </cell>
          <cell r="D317" t="str">
            <v>100t</v>
          </cell>
          <cell r="E317" t="str">
            <v>㎡</v>
          </cell>
          <cell r="J317">
            <v>7600</v>
          </cell>
          <cell r="K317">
            <v>468</v>
          </cell>
          <cell r="L317">
            <v>7600</v>
          </cell>
        </row>
        <row r="318">
          <cell r="A318" t="str">
            <v>9-12</v>
          </cell>
          <cell r="B318" t="str">
            <v xml:space="preserve"> 보온재</v>
          </cell>
          <cell r="C318" t="str">
            <v>Glass Wool, 100K</v>
          </cell>
          <cell r="D318" t="str">
            <v>50t</v>
          </cell>
          <cell r="E318" t="str">
            <v>㎡</v>
          </cell>
          <cell r="J318">
            <v>9775</v>
          </cell>
          <cell r="K318">
            <v>469</v>
          </cell>
          <cell r="L318">
            <v>9775</v>
          </cell>
        </row>
        <row r="320">
          <cell r="A320" t="str">
            <v>10.</v>
          </cell>
          <cell r="B320" t="str">
            <v>볼트넛트류</v>
          </cell>
        </row>
        <row r="321">
          <cell r="A321" t="str">
            <v>10-1</v>
          </cell>
          <cell r="B321" t="str">
            <v>볼트넛트</v>
          </cell>
          <cell r="C321" t="str">
            <v>C/S 아연도</v>
          </cell>
          <cell r="D321" t="str">
            <v>M12×30L</v>
          </cell>
          <cell r="E321" t="str">
            <v>개</v>
          </cell>
          <cell r="J321">
            <v>46</v>
          </cell>
          <cell r="K321">
            <v>90</v>
          </cell>
          <cell r="L321">
            <v>46</v>
          </cell>
        </row>
        <row r="322">
          <cell r="A322" t="str">
            <v>10-2</v>
          </cell>
          <cell r="B322" t="str">
            <v>볼트넛트</v>
          </cell>
          <cell r="C322" t="str">
            <v>C/S 아연도</v>
          </cell>
          <cell r="D322" t="str">
            <v>M12×45L</v>
          </cell>
          <cell r="E322" t="str">
            <v>개</v>
          </cell>
          <cell r="J322">
            <v>53</v>
          </cell>
          <cell r="K322">
            <v>90</v>
          </cell>
          <cell r="L322">
            <v>53</v>
          </cell>
        </row>
        <row r="323">
          <cell r="A323" t="str">
            <v>10-3</v>
          </cell>
          <cell r="B323" t="str">
            <v>볼트넛트</v>
          </cell>
          <cell r="C323" t="str">
            <v>C/S 아연도</v>
          </cell>
          <cell r="D323" t="str">
            <v>M12×60L</v>
          </cell>
          <cell r="E323" t="str">
            <v>개</v>
          </cell>
          <cell r="J323">
            <v>63</v>
          </cell>
          <cell r="K323">
            <v>90</v>
          </cell>
          <cell r="L323">
            <v>63</v>
          </cell>
        </row>
        <row r="324">
          <cell r="A324" t="str">
            <v>10-4</v>
          </cell>
          <cell r="B324" t="str">
            <v>볼트넛트</v>
          </cell>
          <cell r="C324" t="str">
            <v>C/S 아연도</v>
          </cell>
          <cell r="D324" t="str">
            <v>M12×75L</v>
          </cell>
          <cell r="E324" t="str">
            <v>개</v>
          </cell>
          <cell r="J324">
            <v>75</v>
          </cell>
          <cell r="K324">
            <v>90</v>
          </cell>
          <cell r="L324">
            <v>75</v>
          </cell>
        </row>
        <row r="325">
          <cell r="A325" t="str">
            <v>10-5</v>
          </cell>
          <cell r="B325" t="str">
            <v>볼트넛트</v>
          </cell>
          <cell r="C325" t="str">
            <v>C/S 아연도</v>
          </cell>
          <cell r="D325" t="str">
            <v>M16×40L</v>
          </cell>
          <cell r="E325" t="str">
            <v>개</v>
          </cell>
          <cell r="J325">
            <v>98</v>
          </cell>
          <cell r="K325">
            <v>90</v>
          </cell>
          <cell r="L325">
            <v>98</v>
          </cell>
        </row>
        <row r="326">
          <cell r="A326" t="str">
            <v>10-6</v>
          </cell>
          <cell r="B326" t="str">
            <v>볼트넛트</v>
          </cell>
          <cell r="C326" t="str">
            <v>C/S 아연도</v>
          </cell>
          <cell r="D326" t="str">
            <v>M16×45L</v>
          </cell>
          <cell r="E326" t="str">
            <v>개</v>
          </cell>
          <cell r="J326">
            <v>104</v>
          </cell>
          <cell r="K326">
            <v>90</v>
          </cell>
          <cell r="L326">
            <v>104</v>
          </cell>
        </row>
        <row r="327">
          <cell r="A327" t="str">
            <v>10-7</v>
          </cell>
          <cell r="B327" t="str">
            <v>볼트넛트</v>
          </cell>
          <cell r="C327" t="str">
            <v>C/S 아연도</v>
          </cell>
          <cell r="D327" t="str">
            <v>M16×50L</v>
          </cell>
          <cell r="E327" t="str">
            <v>개</v>
          </cell>
          <cell r="J327">
            <v>110</v>
          </cell>
          <cell r="K327">
            <v>90</v>
          </cell>
          <cell r="L327">
            <v>110</v>
          </cell>
        </row>
        <row r="328">
          <cell r="A328" t="str">
            <v>10-8</v>
          </cell>
          <cell r="B328" t="str">
            <v>볼트넛트</v>
          </cell>
          <cell r="C328" t="str">
            <v>C/S 아연도</v>
          </cell>
          <cell r="D328" t="str">
            <v>M16×55L</v>
          </cell>
          <cell r="E328" t="str">
            <v>개</v>
          </cell>
          <cell r="J328">
            <v>116</v>
          </cell>
          <cell r="K328">
            <v>90</v>
          </cell>
          <cell r="L328">
            <v>116</v>
          </cell>
        </row>
        <row r="329">
          <cell r="A329" t="str">
            <v>10-9</v>
          </cell>
          <cell r="B329" t="str">
            <v>볼트넛트</v>
          </cell>
          <cell r="C329" t="str">
            <v>C/S 아연도</v>
          </cell>
          <cell r="D329" t="str">
            <v>M16×60L</v>
          </cell>
          <cell r="E329" t="str">
            <v>개</v>
          </cell>
          <cell r="J329">
            <v>122</v>
          </cell>
          <cell r="K329">
            <v>90</v>
          </cell>
          <cell r="L329">
            <v>122</v>
          </cell>
        </row>
        <row r="330">
          <cell r="A330" t="str">
            <v>10-10</v>
          </cell>
          <cell r="B330" t="str">
            <v>볼트넛트</v>
          </cell>
          <cell r="C330" t="str">
            <v>C/S 아연도</v>
          </cell>
          <cell r="D330" t="str">
            <v>M16×65L</v>
          </cell>
          <cell r="E330" t="str">
            <v>개</v>
          </cell>
          <cell r="J330">
            <v>128</v>
          </cell>
          <cell r="K330">
            <v>90</v>
          </cell>
          <cell r="L330">
            <v>128</v>
          </cell>
        </row>
        <row r="331">
          <cell r="A331" t="str">
            <v>10-11</v>
          </cell>
          <cell r="B331" t="str">
            <v>볼트넛트</v>
          </cell>
          <cell r="C331" t="str">
            <v>C/S 아연도</v>
          </cell>
          <cell r="D331" t="str">
            <v>M16×95L</v>
          </cell>
          <cell r="E331" t="str">
            <v>개</v>
          </cell>
          <cell r="J331">
            <v>174</v>
          </cell>
          <cell r="K331">
            <v>90</v>
          </cell>
          <cell r="L331">
            <v>174</v>
          </cell>
        </row>
        <row r="332">
          <cell r="A332" t="str">
            <v>10-12</v>
          </cell>
          <cell r="B332" t="str">
            <v>볼트넛트</v>
          </cell>
          <cell r="C332" t="str">
            <v>C/S 아연도</v>
          </cell>
          <cell r="D332" t="str">
            <v>M16×120L</v>
          </cell>
          <cell r="E332" t="str">
            <v>개</v>
          </cell>
          <cell r="J332">
            <v>200</v>
          </cell>
          <cell r="K332">
            <v>90</v>
          </cell>
          <cell r="L332">
            <v>200</v>
          </cell>
        </row>
        <row r="333">
          <cell r="A333" t="str">
            <v>10-13</v>
          </cell>
          <cell r="B333" t="str">
            <v>볼트넛트</v>
          </cell>
          <cell r="C333" t="str">
            <v>C/S 아연도</v>
          </cell>
          <cell r="D333" t="str">
            <v>M16×130L</v>
          </cell>
          <cell r="E333" t="str">
            <v>개</v>
          </cell>
          <cell r="J333">
            <v>213</v>
          </cell>
          <cell r="K333">
            <v>90</v>
          </cell>
          <cell r="L333">
            <v>213</v>
          </cell>
        </row>
        <row r="334">
          <cell r="A334" t="str">
            <v>10-14</v>
          </cell>
          <cell r="B334" t="str">
            <v>볼트넛트</v>
          </cell>
          <cell r="C334" t="str">
            <v>C/S 아연도</v>
          </cell>
          <cell r="D334" t="str">
            <v>M20×70L</v>
          </cell>
          <cell r="E334" t="str">
            <v>개</v>
          </cell>
          <cell r="J334">
            <v>234</v>
          </cell>
          <cell r="K334">
            <v>90</v>
          </cell>
          <cell r="L334">
            <v>234</v>
          </cell>
        </row>
        <row r="335">
          <cell r="A335" t="str">
            <v>10-15</v>
          </cell>
          <cell r="B335" t="str">
            <v>볼트넛트</v>
          </cell>
          <cell r="C335" t="str">
            <v>C/S 아연도</v>
          </cell>
          <cell r="D335" t="str">
            <v>M22×90L</v>
          </cell>
          <cell r="E335" t="str">
            <v>개</v>
          </cell>
          <cell r="J335">
            <v>321</v>
          </cell>
          <cell r="K335">
            <v>90</v>
          </cell>
          <cell r="L335">
            <v>321</v>
          </cell>
        </row>
        <row r="336">
          <cell r="A336" t="str">
            <v>10-16</v>
          </cell>
          <cell r="B336" t="str">
            <v>볼트넛트</v>
          </cell>
          <cell r="C336" t="str">
            <v>C/S 아연도</v>
          </cell>
          <cell r="D336" t="str">
            <v>M24×55L</v>
          </cell>
          <cell r="E336" t="str">
            <v>개</v>
          </cell>
          <cell r="J336">
            <v>340</v>
          </cell>
          <cell r="K336">
            <v>90</v>
          </cell>
          <cell r="L336">
            <v>340</v>
          </cell>
        </row>
        <row r="337">
          <cell r="A337" t="str">
            <v>10-17</v>
          </cell>
          <cell r="B337" t="str">
            <v>볼트넛트</v>
          </cell>
          <cell r="C337" t="str">
            <v>C/S 아연도</v>
          </cell>
          <cell r="D337" t="str">
            <v>M24×80L</v>
          </cell>
          <cell r="E337" t="str">
            <v>개</v>
          </cell>
          <cell r="J337">
            <v>370</v>
          </cell>
          <cell r="K337">
            <v>90</v>
          </cell>
          <cell r="L337">
            <v>370</v>
          </cell>
        </row>
        <row r="338">
          <cell r="A338" t="str">
            <v>10-18</v>
          </cell>
          <cell r="B338" t="str">
            <v>앙카볼트</v>
          </cell>
          <cell r="C338" t="str">
            <v>C/S 아연도</v>
          </cell>
          <cell r="D338" t="str">
            <v>M24×400L</v>
          </cell>
          <cell r="E338" t="str">
            <v>개</v>
          </cell>
          <cell r="J338">
            <v>370</v>
          </cell>
          <cell r="K338">
            <v>90</v>
          </cell>
          <cell r="L338">
            <v>370</v>
          </cell>
        </row>
        <row r="340">
          <cell r="A340" t="str">
            <v>11.</v>
          </cell>
          <cell r="B340" t="str">
            <v>밸브류</v>
          </cell>
        </row>
        <row r="341">
          <cell r="A341" t="str">
            <v>11-1</v>
          </cell>
          <cell r="B341" t="str">
            <v>버터플라이밸브</v>
          </cell>
          <cell r="D341" t="str">
            <v>100A</v>
          </cell>
          <cell r="E341" t="str">
            <v>개</v>
          </cell>
          <cell r="J341">
            <v>114700</v>
          </cell>
          <cell r="K341">
            <v>611</v>
          </cell>
          <cell r="L341">
            <v>114700</v>
          </cell>
        </row>
        <row r="342">
          <cell r="A342" t="str">
            <v>11-2</v>
          </cell>
          <cell r="B342" t="str">
            <v>버터플라이밸브</v>
          </cell>
          <cell r="D342" t="str">
            <v>150A</v>
          </cell>
          <cell r="E342" t="str">
            <v>개</v>
          </cell>
          <cell r="J342">
            <v>214200</v>
          </cell>
          <cell r="K342">
            <v>611</v>
          </cell>
          <cell r="L342">
            <v>214200</v>
          </cell>
        </row>
        <row r="343">
          <cell r="A343" t="str">
            <v>11-3</v>
          </cell>
          <cell r="B343" t="str">
            <v>체크밸브</v>
          </cell>
          <cell r="D343" t="str">
            <v>25A</v>
          </cell>
          <cell r="E343" t="str">
            <v>개</v>
          </cell>
          <cell r="J343">
            <v>24800</v>
          </cell>
          <cell r="K343">
            <v>594</v>
          </cell>
          <cell r="L343">
            <v>24800</v>
          </cell>
        </row>
        <row r="344">
          <cell r="A344" t="str">
            <v>11-4</v>
          </cell>
          <cell r="B344" t="str">
            <v>체크밸브</v>
          </cell>
          <cell r="D344" t="str">
            <v>32A</v>
          </cell>
          <cell r="E344" t="str">
            <v>개</v>
          </cell>
          <cell r="J344">
            <v>31000</v>
          </cell>
          <cell r="K344">
            <v>594</v>
          </cell>
          <cell r="L344">
            <v>31000</v>
          </cell>
        </row>
        <row r="345">
          <cell r="A345" t="str">
            <v>11-5</v>
          </cell>
          <cell r="B345" t="str">
            <v>체크밸브</v>
          </cell>
          <cell r="D345" t="str">
            <v>50A</v>
          </cell>
          <cell r="E345" t="str">
            <v>개</v>
          </cell>
          <cell r="J345">
            <v>59400</v>
          </cell>
          <cell r="K345">
            <v>594</v>
          </cell>
          <cell r="L345">
            <v>59400</v>
          </cell>
        </row>
        <row r="346">
          <cell r="A346" t="str">
            <v>11-6</v>
          </cell>
          <cell r="B346" t="str">
            <v>체크밸브</v>
          </cell>
          <cell r="D346" t="str">
            <v>100A</v>
          </cell>
          <cell r="E346" t="str">
            <v>개</v>
          </cell>
          <cell r="J346">
            <v>123000</v>
          </cell>
          <cell r="K346">
            <v>595</v>
          </cell>
          <cell r="L346">
            <v>123000</v>
          </cell>
        </row>
        <row r="347">
          <cell r="A347" t="str">
            <v>11-7</v>
          </cell>
          <cell r="B347" t="str">
            <v>글로브밸브</v>
          </cell>
          <cell r="D347" t="str">
            <v>15A</v>
          </cell>
          <cell r="E347" t="str">
            <v>개</v>
          </cell>
          <cell r="J347">
            <v>4110</v>
          </cell>
          <cell r="K347">
            <v>594</v>
          </cell>
          <cell r="L347">
            <v>4110</v>
          </cell>
        </row>
        <row r="348">
          <cell r="A348" t="str">
            <v>11-8</v>
          </cell>
          <cell r="B348" t="str">
            <v>글로브밸브</v>
          </cell>
          <cell r="D348" t="str">
            <v>20A</v>
          </cell>
          <cell r="E348" t="str">
            <v>개</v>
          </cell>
          <cell r="J348">
            <v>6500</v>
          </cell>
          <cell r="K348">
            <v>594</v>
          </cell>
          <cell r="L348">
            <v>6500</v>
          </cell>
        </row>
        <row r="349">
          <cell r="A349" t="str">
            <v>11-9</v>
          </cell>
          <cell r="B349" t="str">
            <v>글로브밸브</v>
          </cell>
          <cell r="D349" t="str">
            <v>32A</v>
          </cell>
          <cell r="E349" t="str">
            <v>개</v>
          </cell>
          <cell r="J349">
            <v>14030</v>
          </cell>
          <cell r="K349">
            <v>594</v>
          </cell>
          <cell r="L349">
            <v>14030</v>
          </cell>
        </row>
        <row r="350">
          <cell r="A350" t="str">
            <v>11-10</v>
          </cell>
          <cell r="B350" t="str">
            <v>글로브밸브</v>
          </cell>
          <cell r="D350" t="str">
            <v>40A</v>
          </cell>
          <cell r="E350" t="str">
            <v>개</v>
          </cell>
          <cell r="J350">
            <v>17340</v>
          </cell>
          <cell r="K350">
            <v>594</v>
          </cell>
          <cell r="L350">
            <v>17340</v>
          </cell>
        </row>
        <row r="351">
          <cell r="A351" t="str">
            <v>11-11</v>
          </cell>
          <cell r="B351" t="str">
            <v>글로브밸브</v>
          </cell>
          <cell r="D351" t="str">
            <v>50A</v>
          </cell>
          <cell r="E351" t="str">
            <v>개</v>
          </cell>
          <cell r="J351">
            <v>26270</v>
          </cell>
          <cell r="K351">
            <v>594</v>
          </cell>
          <cell r="L351">
            <v>26270</v>
          </cell>
        </row>
        <row r="352">
          <cell r="A352" t="str">
            <v>11-12</v>
          </cell>
          <cell r="B352" t="str">
            <v>볼밸브</v>
          </cell>
          <cell r="D352" t="str">
            <v>15A</v>
          </cell>
          <cell r="E352" t="str">
            <v>개</v>
          </cell>
          <cell r="J352">
            <v>2430</v>
          </cell>
          <cell r="K352">
            <v>596</v>
          </cell>
          <cell r="L352">
            <v>2430</v>
          </cell>
        </row>
        <row r="353">
          <cell r="A353" t="str">
            <v>11-13</v>
          </cell>
          <cell r="B353" t="str">
            <v>볼밸브</v>
          </cell>
          <cell r="D353" t="str">
            <v>50A</v>
          </cell>
          <cell r="E353" t="str">
            <v>개</v>
          </cell>
          <cell r="J353">
            <v>43070</v>
          </cell>
          <cell r="K353">
            <v>596</v>
          </cell>
          <cell r="L353">
            <v>43070</v>
          </cell>
        </row>
        <row r="354">
          <cell r="A354" t="str">
            <v>11-14</v>
          </cell>
          <cell r="B354" t="str">
            <v>볼밸브</v>
          </cell>
          <cell r="D354" t="str">
            <v>65A</v>
          </cell>
          <cell r="E354" t="str">
            <v>개</v>
          </cell>
          <cell r="J354">
            <v>52560</v>
          </cell>
          <cell r="K354">
            <v>596</v>
          </cell>
          <cell r="L354">
            <v>52560</v>
          </cell>
        </row>
        <row r="355">
          <cell r="A355" t="str">
            <v>11-15</v>
          </cell>
          <cell r="B355" t="str">
            <v>게이트밸브</v>
          </cell>
          <cell r="D355" t="str">
            <v>15A</v>
          </cell>
          <cell r="E355" t="str">
            <v>개</v>
          </cell>
          <cell r="J355">
            <v>4610</v>
          </cell>
          <cell r="K355">
            <v>594</v>
          </cell>
          <cell r="L355">
            <v>4610</v>
          </cell>
        </row>
        <row r="356">
          <cell r="A356" t="str">
            <v>11-16</v>
          </cell>
          <cell r="B356" t="str">
            <v>게이트밸브</v>
          </cell>
          <cell r="D356" t="str">
            <v>20A</v>
          </cell>
          <cell r="E356" t="str">
            <v>개</v>
          </cell>
          <cell r="J356">
            <v>6620</v>
          </cell>
          <cell r="K356">
            <v>594</v>
          </cell>
          <cell r="L356">
            <v>6620</v>
          </cell>
        </row>
        <row r="357">
          <cell r="A357" t="str">
            <v>11-17</v>
          </cell>
          <cell r="B357" t="str">
            <v>게이트밸브</v>
          </cell>
          <cell r="D357" t="str">
            <v>25A</v>
          </cell>
          <cell r="E357" t="str">
            <v>개</v>
          </cell>
          <cell r="J357">
            <v>10100</v>
          </cell>
          <cell r="K357">
            <v>594</v>
          </cell>
          <cell r="L357">
            <v>10100</v>
          </cell>
        </row>
        <row r="358">
          <cell r="A358" t="str">
            <v>11-18</v>
          </cell>
          <cell r="B358" t="str">
            <v>게이트밸브</v>
          </cell>
          <cell r="D358" t="str">
            <v>50A</v>
          </cell>
          <cell r="E358" t="str">
            <v>개</v>
          </cell>
          <cell r="J358">
            <v>29690</v>
          </cell>
          <cell r="K358">
            <v>594</v>
          </cell>
          <cell r="L358">
            <v>29690</v>
          </cell>
        </row>
        <row r="359">
          <cell r="A359" t="str">
            <v>11-19</v>
          </cell>
          <cell r="B359" t="str">
            <v>게이트밸브</v>
          </cell>
          <cell r="D359" t="str">
            <v>200A</v>
          </cell>
          <cell r="E359" t="str">
            <v>개</v>
          </cell>
          <cell r="J359">
            <v>244200</v>
          </cell>
          <cell r="K359">
            <v>595</v>
          </cell>
          <cell r="L359">
            <v>244200</v>
          </cell>
        </row>
        <row r="361">
          <cell r="A361" t="str">
            <v>12.</v>
          </cell>
          <cell r="B361" t="str">
            <v>기타류</v>
          </cell>
        </row>
        <row r="362">
          <cell r="A362" t="str">
            <v>12-1</v>
          </cell>
          <cell r="B362" t="str">
            <v xml:space="preserve"> 모 래</v>
          </cell>
          <cell r="C362" t="str">
            <v>(Sand Blast)</v>
          </cell>
          <cell r="D362" t="str">
            <v>규사함유80%</v>
          </cell>
          <cell r="E362" t="str">
            <v>㎥</v>
          </cell>
          <cell r="J362">
            <v>16000</v>
          </cell>
          <cell r="K362">
            <v>111</v>
          </cell>
          <cell r="L362">
            <v>16000</v>
          </cell>
        </row>
        <row r="363">
          <cell r="A363" t="str">
            <v>12-2</v>
          </cell>
          <cell r="B363" t="str">
            <v xml:space="preserve"> 용접봉</v>
          </cell>
          <cell r="C363" t="str">
            <v>KSE4301, CS용</v>
          </cell>
          <cell r="D363" t="str">
            <v>Φ3.2</v>
          </cell>
          <cell r="E363" t="str">
            <v>kg</v>
          </cell>
          <cell r="J363">
            <v>1220</v>
          </cell>
          <cell r="K363">
            <v>1095</v>
          </cell>
          <cell r="L363">
            <v>1220</v>
          </cell>
        </row>
        <row r="364">
          <cell r="A364" t="str">
            <v>12-3</v>
          </cell>
          <cell r="B364" t="str">
            <v xml:space="preserve"> 용접봉</v>
          </cell>
          <cell r="C364" t="str">
            <v>KSD7016, CS용</v>
          </cell>
          <cell r="D364" t="str">
            <v>Φ3.2</v>
          </cell>
          <cell r="E364" t="str">
            <v>kg</v>
          </cell>
          <cell r="J364">
            <v>1220</v>
          </cell>
          <cell r="K364">
            <v>1095</v>
          </cell>
          <cell r="L364">
            <v>1220</v>
          </cell>
        </row>
        <row r="365">
          <cell r="A365" t="str">
            <v>12-4</v>
          </cell>
          <cell r="B365" t="str">
            <v xml:space="preserve"> 용접봉</v>
          </cell>
          <cell r="C365" t="str">
            <v>KSD308-16, STS용</v>
          </cell>
          <cell r="D365" t="str">
            <v>Φ3.2</v>
          </cell>
          <cell r="E365" t="str">
            <v>kg</v>
          </cell>
          <cell r="J365">
            <v>1220</v>
          </cell>
          <cell r="K365">
            <v>1095</v>
          </cell>
          <cell r="L365">
            <v>1220</v>
          </cell>
        </row>
        <row r="366">
          <cell r="A366" t="str">
            <v>12-5</v>
          </cell>
          <cell r="B366" t="str">
            <v xml:space="preserve"> 산 소</v>
          </cell>
          <cell r="C366" t="str">
            <v/>
          </cell>
          <cell r="E366" t="str">
            <v>ℓ</v>
          </cell>
          <cell r="J366">
            <v>1.75</v>
          </cell>
          <cell r="K366">
            <v>1175</v>
          </cell>
          <cell r="L366">
            <v>1.75</v>
          </cell>
        </row>
        <row r="367">
          <cell r="A367" t="str">
            <v>12-6</v>
          </cell>
          <cell r="B367" t="str">
            <v xml:space="preserve"> 아세틸렌</v>
          </cell>
          <cell r="C367" t="str">
            <v/>
          </cell>
          <cell r="D367" t="str">
            <v>(1kg=853ℓ)</v>
          </cell>
          <cell r="E367" t="str">
            <v>kg</v>
          </cell>
          <cell r="J367">
            <v>7000</v>
          </cell>
          <cell r="K367">
            <v>1175</v>
          </cell>
          <cell r="L367">
            <v>7000</v>
          </cell>
        </row>
        <row r="368">
          <cell r="A368" t="str">
            <v>12-7</v>
          </cell>
          <cell r="B368" t="str">
            <v xml:space="preserve"> 연마지</v>
          </cell>
          <cell r="C368" t="str">
            <v>150∼800＃</v>
          </cell>
          <cell r="E368" t="str">
            <v>매</v>
          </cell>
          <cell r="J368">
            <v>180</v>
          </cell>
          <cell r="K368">
            <v>1126</v>
          </cell>
          <cell r="L368">
            <v>180</v>
          </cell>
        </row>
        <row r="369">
          <cell r="A369" t="str">
            <v>12-8</v>
          </cell>
          <cell r="B369" t="str">
            <v xml:space="preserve"> 녹막이페인트</v>
          </cell>
          <cell r="C369" t="str">
            <v>KSM5311  1종</v>
          </cell>
          <cell r="E369" t="str">
            <v>ℓ</v>
          </cell>
          <cell r="J369">
            <v>8275</v>
          </cell>
          <cell r="K369">
            <v>427</v>
          </cell>
          <cell r="L369">
            <v>8275</v>
          </cell>
        </row>
        <row r="370">
          <cell r="A370" t="str">
            <v>12-9</v>
          </cell>
          <cell r="B370" t="str">
            <v xml:space="preserve"> 조합페인트</v>
          </cell>
          <cell r="C370" t="str">
            <v>KSM5312  1급</v>
          </cell>
          <cell r="E370" t="str">
            <v>ℓ</v>
          </cell>
          <cell r="J370">
            <v>4875</v>
          </cell>
          <cell r="K370">
            <v>427</v>
          </cell>
          <cell r="L370">
            <v>4875</v>
          </cell>
        </row>
        <row r="371">
          <cell r="A371" t="str">
            <v>12-10</v>
          </cell>
          <cell r="B371" t="str">
            <v xml:space="preserve"> 철 선</v>
          </cell>
          <cell r="C371" t="str">
            <v>＃22, Φ0.7</v>
          </cell>
          <cell r="D371" t="str">
            <v>331.3m/kg</v>
          </cell>
          <cell r="E371" t="str">
            <v>kg</v>
          </cell>
          <cell r="J371">
            <v>671</v>
          </cell>
          <cell r="K371">
            <v>66</v>
          </cell>
          <cell r="L371">
            <v>671</v>
          </cell>
        </row>
        <row r="372">
          <cell r="A372" t="str">
            <v>12-11</v>
          </cell>
          <cell r="B372" t="str">
            <v>압력게이지</v>
          </cell>
          <cell r="C372" t="str">
            <v>150∼250kgf/cm2</v>
          </cell>
          <cell r="E372" t="str">
            <v>EA</v>
          </cell>
          <cell r="J372">
            <v>5900</v>
          </cell>
          <cell r="K372">
            <v>619</v>
          </cell>
          <cell r="L372">
            <v>5900</v>
          </cell>
        </row>
        <row r="373">
          <cell r="A373" t="str">
            <v>12-12</v>
          </cell>
          <cell r="B373" t="str">
            <v>Ex-Metal</v>
          </cell>
          <cell r="C373" t="str">
            <v>XS 32</v>
          </cell>
          <cell r="D373" t="str">
            <v>12×30.5×1.6</v>
          </cell>
          <cell r="E373" t="str">
            <v>매</v>
          </cell>
          <cell r="J373">
            <v>9200</v>
          </cell>
          <cell r="K373">
            <v>101</v>
          </cell>
          <cell r="L373">
            <v>9200</v>
          </cell>
        </row>
        <row r="374">
          <cell r="A374" t="str">
            <v>12-13</v>
          </cell>
          <cell r="B374" t="str">
            <v>스틸 그레이팅</v>
          </cell>
          <cell r="C374" t="str">
            <v>I-25×5×3</v>
          </cell>
          <cell r="E374" t="str">
            <v>㎡</v>
          </cell>
          <cell r="J374">
            <v>36000</v>
          </cell>
          <cell r="K374">
            <v>187</v>
          </cell>
          <cell r="L374">
            <v>36000</v>
          </cell>
        </row>
      </sheetData>
      <sheetData sheetId="1" refreshError="1"/>
      <sheetData sheetId="2" refreshError="1"/>
      <sheetData sheetId="3" refreshError="1"/>
      <sheetData sheetId="4" refreshError="1"/>
      <sheetData sheetId="5">
        <row r="3">
          <cell r="AE3">
            <v>1</v>
          </cell>
          <cell r="AG3" t="str">
            <v>갱부</v>
          </cell>
          <cell r="AI3">
            <v>51318</v>
          </cell>
        </row>
        <row r="4">
          <cell r="AE4" t="str">
            <v>*</v>
          </cell>
          <cell r="AG4" t="str">
            <v>도목수</v>
          </cell>
          <cell r="AI4" t="str">
            <v>-</v>
          </cell>
        </row>
        <row r="5">
          <cell r="AE5">
            <v>2</v>
          </cell>
          <cell r="AG5" t="str">
            <v>건축목공</v>
          </cell>
          <cell r="AI5">
            <v>60176</v>
          </cell>
        </row>
        <row r="6">
          <cell r="AE6">
            <v>3</v>
          </cell>
          <cell r="AG6" t="str">
            <v>형틀목공</v>
          </cell>
          <cell r="AI6">
            <v>61483</v>
          </cell>
        </row>
        <row r="7">
          <cell r="AE7">
            <v>4</v>
          </cell>
          <cell r="AG7" t="str">
            <v>창호목공</v>
          </cell>
          <cell r="AI7">
            <v>51776</v>
          </cell>
        </row>
        <row r="8">
          <cell r="AE8">
            <v>5</v>
          </cell>
          <cell r="AG8" t="str">
            <v>철골공</v>
          </cell>
          <cell r="AI8">
            <v>64454</v>
          </cell>
        </row>
        <row r="9">
          <cell r="AE9">
            <v>6</v>
          </cell>
          <cell r="AG9" t="str">
            <v>철공</v>
          </cell>
          <cell r="AI9">
            <v>63441</v>
          </cell>
        </row>
        <row r="10">
          <cell r="AE10">
            <v>7</v>
          </cell>
          <cell r="AG10" t="str">
            <v>철근공</v>
          </cell>
          <cell r="AI10">
            <v>63607</v>
          </cell>
        </row>
        <row r="11">
          <cell r="AE11">
            <v>8</v>
          </cell>
          <cell r="AG11" t="str">
            <v>철판공</v>
          </cell>
          <cell r="AI11">
            <v>58465</v>
          </cell>
        </row>
        <row r="12">
          <cell r="AE12" t="str">
            <v>*</v>
          </cell>
          <cell r="AG12" t="str">
            <v>셧터공</v>
          </cell>
          <cell r="AI12">
            <v>56652</v>
          </cell>
        </row>
        <row r="13">
          <cell r="AE13">
            <v>9</v>
          </cell>
          <cell r="AG13" t="str">
            <v>샷시공</v>
          </cell>
          <cell r="AI13">
            <v>56652</v>
          </cell>
        </row>
        <row r="14">
          <cell r="AE14">
            <v>10</v>
          </cell>
          <cell r="AG14" t="str">
            <v>절단공</v>
          </cell>
          <cell r="AI14">
            <v>61395</v>
          </cell>
        </row>
        <row r="15">
          <cell r="AE15">
            <v>11</v>
          </cell>
          <cell r="AG15" t="str">
            <v>석공</v>
          </cell>
          <cell r="AI15">
            <v>60879</v>
          </cell>
        </row>
        <row r="16">
          <cell r="AE16">
            <v>12</v>
          </cell>
          <cell r="AG16" t="str">
            <v>특수비계공</v>
          </cell>
          <cell r="AI16">
            <v>66312</v>
          </cell>
        </row>
        <row r="17">
          <cell r="AE17">
            <v>13</v>
          </cell>
          <cell r="AG17" t="str">
            <v>비계공</v>
          </cell>
          <cell r="AI17">
            <v>66149</v>
          </cell>
        </row>
        <row r="18">
          <cell r="AE18">
            <v>14</v>
          </cell>
          <cell r="AG18" t="str">
            <v>동발공(터널)</v>
          </cell>
          <cell r="AI18">
            <v>58938</v>
          </cell>
        </row>
        <row r="19">
          <cell r="AE19">
            <v>15</v>
          </cell>
          <cell r="AG19" t="str">
            <v>조적공</v>
          </cell>
          <cell r="AI19">
            <v>57968</v>
          </cell>
        </row>
        <row r="20">
          <cell r="AE20">
            <v>16</v>
          </cell>
          <cell r="AG20" t="str">
            <v>치장벽돌공</v>
          </cell>
          <cell r="AI20">
            <v>61553</v>
          </cell>
        </row>
        <row r="21">
          <cell r="AE21">
            <v>17</v>
          </cell>
          <cell r="AG21" t="str">
            <v>벽돌(블록)제작공</v>
          </cell>
          <cell r="AI21">
            <v>57286</v>
          </cell>
        </row>
        <row r="22">
          <cell r="AE22" t="str">
            <v>*</v>
          </cell>
          <cell r="AG22" t="str">
            <v>연돌공</v>
          </cell>
          <cell r="AI22">
            <v>57968</v>
          </cell>
        </row>
        <row r="23">
          <cell r="AE23">
            <v>18</v>
          </cell>
          <cell r="AG23" t="str">
            <v>미장공</v>
          </cell>
          <cell r="AI23">
            <v>54467</v>
          </cell>
        </row>
        <row r="24">
          <cell r="AE24">
            <v>19</v>
          </cell>
          <cell r="AG24" t="str">
            <v>방수공</v>
          </cell>
          <cell r="AI24">
            <v>49062</v>
          </cell>
        </row>
        <row r="25">
          <cell r="AE25">
            <v>20</v>
          </cell>
          <cell r="AG25" t="str">
            <v>타일공</v>
          </cell>
          <cell r="AI25">
            <v>56533</v>
          </cell>
        </row>
        <row r="26">
          <cell r="AE26">
            <v>21</v>
          </cell>
          <cell r="AG26" t="str">
            <v>줄눈공</v>
          </cell>
          <cell r="AI26">
            <v>52633</v>
          </cell>
        </row>
        <row r="27">
          <cell r="AE27">
            <v>22</v>
          </cell>
          <cell r="AG27" t="str">
            <v>연마공</v>
          </cell>
          <cell r="AI27">
            <v>56884</v>
          </cell>
        </row>
        <row r="28">
          <cell r="AE28">
            <v>23</v>
          </cell>
          <cell r="AG28" t="str">
            <v>콘크리트공</v>
          </cell>
          <cell r="AI28">
            <v>62281</v>
          </cell>
        </row>
        <row r="29">
          <cell r="AE29" t="str">
            <v>*</v>
          </cell>
          <cell r="AG29" t="str">
            <v>바이브레타공</v>
          </cell>
          <cell r="AI29">
            <v>62281</v>
          </cell>
        </row>
        <row r="30">
          <cell r="AE30" t="str">
            <v>*</v>
          </cell>
          <cell r="AG30" t="str">
            <v>콘크리트공(광의)</v>
          </cell>
          <cell r="AI30">
            <v>62281</v>
          </cell>
        </row>
        <row r="31">
          <cell r="AE31">
            <v>24</v>
          </cell>
          <cell r="AG31" t="str">
            <v>보일러공</v>
          </cell>
          <cell r="AI31">
            <v>46165</v>
          </cell>
        </row>
        <row r="32">
          <cell r="AE32">
            <v>25</v>
          </cell>
          <cell r="AG32" t="str">
            <v>배관공</v>
          </cell>
          <cell r="AI32">
            <v>47537</v>
          </cell>
        </row>
        <row r="33">
          <cell r="AE33" t="str">
            <v>*</v>
          </cell>
          <cell r="AG33" t="str">
            <v>온돌공</v>
          </cell>
          <cell r="AI33">
            <v>54467</v>
          </cell>
        </row>
        <row r="34">
          <cell r="AE34">
            <v>26</v>
          </cell>
          <cell r="AG34" t="str">
            <v>위생공</v>
          </cell>
          <cell r="AI34">
            <v>49691</v>
          </cell>
        </row>
        <row r="35">
          <cell r="AE35">
            <v>27</v>
          </cell>
          <cell r="AG35" t="str">
            <v>보온공</v>
          </cell>
          <cell r="AI35">
            <v>51700</v>
          </cell>
        </row>
        <row r="36">
          <cell r="AE36">
            <v>28</v>
          </cell>
          <cell r="AG36" t="str">
            <v>도장공</v>
          </cell>
          <cell r="AI36">
            <v>53370</v>
          </cell>
        </row>
        <row r="37">
          <cell r="AE37">
            <v>29</v>
          </cell>
          <cell r="AG37" t="str">
            <v>내장공</v>
          </cell>
          <cell r="AI37">
            <v>53250</v>
          </cell>
        </row>
        <row r="38">
          <cell r="AE38">
            <v>30</v>
          </cell>
          <cell r="AG38" t="str">
            <v>도배공</v>
          </cell>
          <cell r="AI38">
            <v>53277</v>
          </cell>
        </row>
        <row r="39">
          <cell r="AE39" t="str">
            <v>*</v>
          </cell>
          <cell r="AG39" t="str">
            <v>아스타일공</v>
          </cell>
          <cell r="AI39">
            <v>56533</v>
          </cell>
        </row>
        <row r="40">
          <cell r="AE40" t="str">
            <v>*</v>
          </cell>
          <cell r="AG40" t="str">
            <v>기와공</v>
          </cell>
          <cell r="AI40">
            <v>67057</v>
          </cell>
        </row>
        <row r="41">
          <cell r="AE41" t="str">
            <v>*</v>
          </cell>
          <cell r="AG41" t="str">
            <v>슬레이트공</v>
          </cell>
          <cell r="AI41">
            <v>67057</v>
          </cell>
        </row>
        <row r="42">
          <cell r="AE42">
            <v>31</v>
          </cell>
          <cell r="AG42" t="str">
            <v>지붕잇기공</v>
          </cell>
          <cell r="AI42">
            <v>67057</v>
          </cell>
        </row>
        <row r="43">
          <cell r="AE43">
            <v>32</v>
          </cell>
          <cell r="AG43" t="str">
            <v>견출공</v>
          </cell>
          <cell r="AI43">
            <v>55628</v>
          </cell>
        </row>
        <row r="44">
          <cell r="AE44">
            <v>33</v>
          </cell>
          <cell r="AG44" t="str">
            <v>판넬조립공</v>
          </cell>
          <cell r="AI44">
            <v>58823</v>
          </cell>
        </row>
        <row r="45">
          <cell r="AE45">
            <v>34</v>
          </cell>
          <cell r="AG45" t="str">
            <v>화약취급공</v>
          </cell>
          <cell r="AI45">
            <v>70920</v>
          </cell>
        </row>
        <row r="46">
          <cell r="AE46">
            <v>35</v>
          </cell>
          <cell r="AG46" t="str">
            <v>착암공</v>
          </cell>
          <cell r="AI46">
            <v>52818</v>
          </cell>
        </row>
        <row r="47">
          <cell r="AE47">
            <v>36</v>
          </cell>
          <cell r="AG47" t="str">
            <v>보안공</v>
          </cell>
          <cell r="AI47">
            <v>41597</v>
          </cell>
        </row>
        <row r="48">
          <cell r="AE48">
            <v>37</v>
          </cell>
          <cell r="AG48" t="str">
            <v>포장공</v>
          </cell>
          <cell r="AI48">
            <v>63929</v>
          </cell>
        </row>
        <row r="49">
          <cell r="AE49">
            <v>38</v>
          </cell>
          <cell r="AG49" t="str">
            <v>포설공</v>
          </cell>
          <cell r="AI49">
            <v>55613</v>
          </cell>
        </row>
        <row r="50">
          <cell r="AE50">
            <v>39</v>
          </cell>
          <cell r="AG50" t="str">
            <v>궤도공</v>
          </cell>
          <cell r="AI50">
            <v>58339</v>
          </cell>
        </row>
        <row r="51">
          <cell r="AE51">
            <v>40</v>
          </cell>
          <cell r="AG51" t="str">
            <v>용접공(철도)</v>
          </cell>
          <cell r="AI51">
            <v>58398</v>
          </cell>
        </row>
        <row r="52">
          <cell r="AE52">
            <v>41</v>
          </cell>
          <cell r="AG52" t="str">
            <v>잠수부</v>
          </cell>
          <cell r="AI52">
            <v>85405</v>
          </cell>
        </row>
        <row r="53">
          <cell r="AE53" t="str">
            <v>*</v>
          </cell>
          <cell r="AG53" t="str">
            <v>잠함공</v>
          </cell>
          <cell r="AI53" t="str">
            <v>-</v>
          </cell>
        </row>
        <row r="54">
          <cell r="AE54">
            <v>42</v>
          </cell>
          <cell r="AG54" t="str">
            <v>보링공(지질조사)</v>
          </cell>
          <cell r="AI54">
            <v>48651</v>
          </cell>
        </row>
        <row r="55">
          <cell r="AE55" t="str">
            <v>*</v>
          </cell>
          <cell r="AG55" t="str">
            <v>우물공</v>
          </cell>
          <cell r="AI55">
            <v>48651</v>
          </cell>
        </row>
        <row r="56">
          <cell r="AE56" t="str">
            <v>*</v>
          </cell>
          <cell r="AG56" t="str">
            <v>영림기사</v>
          </cell>
          <cell r="AI56" t="str">
            <v>-</v>
          </cell>
        </row>
        <row r="57">
          <cell r="AE57">
            <v>43</v>
          </cell>
          <cell r="AG57" t="str">
            <v>조경공</v>
          </cell>
          <cell r="AI57">
            <v>51756</v>
          </cell>
        </row>
        <row r="58">
          <cell r="AE58">
            <v>44</v>
          </cell>
          <cell r="AG58" t="str">
            <v>벌목부</v>
          </cell>
          <cell r="AI58">
            <v>60289</v>
          </cell>
        </row>
        <row r="59">
          <cell r="AE59">
            <v>45</v>
          </cell>
          <cell r="AG59" t="str">
            <v>조림인부</v>
          </cell>
          <cell r="AI59">
            <v>44577</v>
          </cell>
        </row>
        <row r="60">
          <cell r="AE60">
            <v>46</v>
          </cell>
          <cell r="AG60" t="str">
            <v>플랜트기계설치공</v>
          </cell>
          <cell r="AI60">
            <v>65612</v>
          </cell>
        </row>
        <row r="61">
          <cell r="AE61">
            <v>47</v>
          </cell>
          <cell r="AG61" t="str">
            <v>플랜트특수용접공</v>
          </cell>
          <cell r="AI61">
            <v>88272</v>
          </cell>
        </row>
        <row r="62">
          <cell r="AE62">
            <v>48</v>
          </cell>
          <cell r="AG62" t="str">
            <v>플랜트용접공</v>
          </cell>
          <cell r="AI62">
            <v>57021</v>
          </cell>
        </row>
        <row r="63">
          <cell r="AE63">
            <v>49</v>
          </cell>
          <cell r="AG63" t="str">
            <v>플랜트배관공</v>
          </cell>
          <cell r="AI63">
            <v>63995</v>
          </cell>
        </row>
        <row r="64">
          <cell r="AE64">
            <v>50</v>
          </cell>
          <cell r="AG64" t="str">
            <v>플랜트제관공</v>
          </cell>
          <cell r="AI64">
            <v>53914</v>
          </cell>
        </row>
        <row r="65">
          <cell r="AE65">
            <v>51</v>
          </cell>
          <cell r="AG65" t="str">
            <v>시공측량사</v>
          </cell>
          <cell r="AI65">
            <v>50453</v>
          </cell>
        </row>
        <row r="66">
          <cell r="AE66">
            <v>52</v>
          </cell>
          <cell r="AG66" t="str">
            <v>시공측량사조수</v>
          </cell>
          <cell r="AI66">
            <v>34386</v>
          </cell>
        </row>
        <row r="67">
          <cell r="AE67">
            <v>53</v>
          </cell>
          <cell r="AG67" t="str">
            <v>측부</v>
          </cell>
          <cell r="AI67">
            <v>29428</v>
          </cell>
        </row>
        <row r="68">
          <cell r="AE68" t="str">
            <v>*</v>
          </cell>
          <cell r="AG68" t="str">
            <v>검조부</v>
          </cell>
          <cell r="AI68">
            <v>34360</v>
          </cell>
        </row>
        <row r="69">
          <cell r="AE69">
            <v>54</v>
          </cell>
          <cell r="AG69" t="str">
            <v>송전전공</v>
          </cell>
          <cell r="AI69">
            <v>217032</v>
          </cell>
        </row>
        <row r="70">
          <cell r="AE70">
            <v>55</v>
          </cell>
          <cell r="AG70" t="str">
            <v>송전활선전공</v>
          </cell>
          <cell r="AI70">
            <v>238668</v>
          </cell>
        </row>
        <row r="71">
          <cell r="AE71">
            <v>56</v>
          </cell>
          <cell r="AG71" t="str">
            <v>배전전공</v>
          </cell>
          <cell r="AI71">
            <v>182333</v>
          </cell>
        </row>
        <row r="72">
          <cell r="AE72">
            <v>57</v>
          </cell>
          <cell r="AG72" t="str">
            <v>배전활선전공</v>
          </cell>
          <cell r="AI72">
            <v>189457</v>
          </cell>
        </row>
        <row r="73">
          <cell r="AE73">
            <v>58</v>
          </cell>
          <cell r="AG73" t="str">
            <v>플랜트전공</v>
          </cell>
          <cell r="AI73">
            <v>53292</v>
          </cell>
        </row>
        <row r="74">
          <cell r="AE74">
            <v>59</v>
          </cell>
          <cell r="AG74" t="str">
            <v>내선전공</v>
          </cell>
          <cell r="AI74">
            <v>49296</v>
          </cell>
        </row>
        <row r="75">
          <cell r="AE75">
            <v>60</v>
          </cell>
          <cell r="AG75" t="str">
            <v>특별고압케이블전공</v>
          </cell>
          <cell r="AI75">
            <v>111738</v>
          </cell>
        </row>
        <row r="76">
          <cell r="AE76">
            <v>61</v>
          </cell>
          <cell r="AG76" t="str">
            <v>고압케이블전공</v>
          </cell>
          <cell r="AI76">
            <v>70455</v>
          </cell>
        </row>
        <row r="77">
          <cell r="AE77">
            <v>62</v>
          </cell>
          <cell r="AG77" t="str">
            <v>저압케이블전공</v>
          </cell>
          <cell r="AI77">
            <v>62694</v>
          </cell>
        </row>
        <row r="78">
          <cell r="AE78">
            <v>63</v>
          </cell>
          <cell r="AG78" t="str">
            <v>철도신호공</v>
          </cell>
          <cell r="AI78">
            <v>86699</v>
          </cell>
        </row>
        <row r="79">
          <cell r="AE79">
            <v>64</v>
          </cell>
          <cell r="AG79" t="str">
            <v>계장공</v>
          </cell>
          <cell r="AI79">
            <v>56174</v>
          </cell>
        </row>
        <row r="80">
          <cell r="AE80">
            <v>65</v>
          </cell>
          <cell r="AG80" t="str">
            <v>통신외선공</v>
          </cell>
          <cell r="AI80">
            <v>80630</v>
          </cell>
        </row>
        <row r="81">
          <cell r="AE81">
            <v>66</v>
          </cell>
          <cell r="AG81" t="str">
            <v>통신설비공</v>
          </cell>
          <cell r="AI81">
            <v>68225</v>
          </cell>
        </row>
        <row r="82">
          <cell r="AE82">
            <v>67</v>
          </cell>
          <cell r="AG82" t="str">
            <v>통신내선공</v>
          </cell>
          <cell r="AI82">
            <v>56623</v>
          </cell>
        </row>
        <row r="83">
          <cell r="AE83">
            <v>68</v>
          </cell>
          <cell r="AG83" t="str">
            <v>통신케이블공</v>
          </cell>
          <cell r="AI83">
            <v>83279</v>
          </cell>
        </row>
        <row r="84">
          <cell r="AE84">
            <v>69</v>
          </cell>
          <cell r="AG84" t="str">
            <v>무선안테나공</v>
          </cell>
          <cell r="AI84">
            <v>96205</v>
          </cell>
        </row>
        <row r="85">
          <cell r="AE85" t="str">
            <v>*</v>
          </cell>
          <cell r="AG85" t="str">
            <v>수작업반장</v>
          </cell>
          <cell r="AI85">
            <v>57379</v>
          </cell>
        </row>
        <row r="86">
          <cell r="AE86">
            <v>70</v>
          </cell>
          <cell r="AG86" t="str">
            <v>작업반장</v>
          </cell>
          <cell r="AI86">
            <v>57379</v>
          </cell>
        </row>
        <row r="87">
          <cell r="AE87">
            <v>71</v>
          </cell>
          <cell r="AG87" t="str">
            <v>목도</v>
          </cell>
          <cell r="AI87">
            <v>61182</v>
          </cell>
        </row>
        <row r="88">
          <cell r="AE88">
            <v>72</v>
          </cell>
          <cell r="AG88" t="str">
            <v>조력공</v>
          </cell>
          <cell r="AI88">
            <v>39572</v>
          </cell>
        </row>
        <row r="89">
          <cell r="AE89">
            <v>73</v>
          </cell>
          <cell r="AG89" t="str">
            <v>특별인부</v>
          </cell>
          <cell r="AI89">
            <v>50160</v>
          </cell>
        </row>
        <row r="90">
          <cell r="AE90">
            <v>74</v>
          </cell>
          <cell r="AG90" t="str">
            <v>보통인부</v>
          </cell>
          <cell r="AI90">
            <v>34360</v>
          </cell>
        </row>
        <row r="91">
          <cell r="AE91">
            <v>75</v>
          </cell>
          <cell r="AG91" t="str">
            <v>건설기계운전기사</v>
          </cell>
          <cell r="AI91">
            <v>56517</v>
          </cell>
        </row>
        <row r="92">
          <cell r="AE92">
            <v>76</v>
          </cell>
          <cell r="AG92" t="str">
            <v>건설기계조장</v>
          </cell>
          <cell r="AI92">
            <v>63589</v>
          </cell>
        </row>
        <row r="93">
          <cell r="AE93">
            <v>77</v>
          </cell>
          <cell r="AG93" t="str">
            <v>운전사(운반차)</v>
          </cell>
          <cell r="AI93">
            <v>53633</v>
          </cell>
        </row>
        <row r="94">
          <cell r="AE94">
            <v>78</v>
          </cell>
          <cell r="AG94" t="str">
            <v>운전사(기계)</v>
          </cell>
          <cell r="AI94">
            <v>47972</v>
          </cell>
        </row>
        <row r="95">
          <cell r="AE95">
            <v>79</v>
          </cell>
          <cell r="AG95" t="str">
            <v>건설기계운전조수</v>
          </cell>
          <cell r="AI95">
            <v>42524</v>
          </cell>
        </row>
        <row r="96">
          <cell r="AE96">
            <v>80</v>
          </cell>
          <cell r="AG96" t="str">
            <v>고급선원</v>
          </cell>
          <cell r="AI96">
            <v>64343</v>
          </cell>
        </row>
        <row r="97">
          <cell r="AE97">
            <v>81</v>
          </cell>
          <cell r="AG97" t="str">
            <v>보통선원</v>
          </cell>
          <cell r="AI97">
            <v>49156</v>
          </cell>
        </row>
        <row r="98">
          <cell r="AE98">
            <v>82</v>
          </cell>
          <cell r="AG98" t="str">
            <v>선부</v>
          </cell>
          <cell r="AI98">
            <v>38787</v>
          </cell>
        </row>
        <row r="99">
          <cell r="AE99">
            <v>83</v>
          </cell>
          <cell r="AG99" t="str">
            <v>준설선선장</v>
          </cell>
          <cell r="AI99">
            <v>79639</v>
          </cell>
        </row>
        <row r="100">
          <cell r="AE100">
            <v>84</v>
          </cell>
          <cell r="AG100" t="str">
            <v>준설선기관장</v>
          </cell>
          <cell r="AI100">
            <v>78016</v>
          </cell>
        </row>
        <row r="101">
          <cell r="AE101">
            <v>85</v>
          </cell>
          <cell r="AG101" t="str">
            <v>준설선기관사</v>
          </cell>
          <cell r="AI101">
            <v>64781</v>
          </cell>
        </row>
        <row r="102">
          <cell r="AE102">
            <v>86</v>
          </cell>
          <cell r="AG102" t="str">
            <v>준설선운전사</v>
          </cell>
          <cell r="AI102">
            <v>61555</v>
          </cell>
        </row>
        <row r="103">
          <cell r="AE103">
            <v>87</v>
          </cell>
          <cell r="AG103" t="str">
            <v>준설선전기사</v>
          </cell>
          <cell r="AI103">
            <v>58341</v>
          </cell>
        </row>
        <row r="104">
          <cell r="AE104">
            <v>88</v>
          </cell>
          <cell r="AG104" t="str">
            <v>기계설치공</v>
          </cell>
          <cell r="AI104">
            <v>52839</v>
          </cell>
        </row>
        <row r="105">
          <cell r="AE105">
            <v>89</v>
          </cell>
          <cell r="AG105" t="str">
            <v>기계공</v>
          </cell>
          <cell r="AI105">
            <v>46967</v>
          </cell>
        </row>
        <row r="106">
          <cell r="AE106" t="str">
            <v>*</v>
          </cell>
          <cell r="AG106" t="str">
            <v>선반공</v>
          </cell>
          <cell r="AI106" t="str">
            <v>-</v>
          </cell>
        </row>
        <row r="107">
          <cell r="AE107" t="str">
            <v>*</v>
          </cell>
          <cell r="AG107" t="str">
            <v>정비공</v>
          </cell>
          <cell r="AI107" t="str">
            <v>-</v>
          </cell>
        </row>
        <row r="108">
          <cell r="AE108" t="str">
            <v>*</v>
          </cell>
          <cell r="AG108" t="str">
            <v>벨트콘베이어작업공</v>
          </cell>
          <cell r="AI108" t="str">
            <v>-</v>
          </cell>
        </row>
        <row r="109">
          <cell r="AE109">
            <v>90</v>
          </cell>
          <cell r="AG109" t="str">
            <v>현도사</v>
          </cell>
          <cell r="AI109" t="str">
            <v>-</v>
          </cell>
        </row>
        <row r="110">
          <cell r="AE110">
            <v>91</v>
          </cell>
          <cell r="AG110" t="str">
            <v>제도사</v>
          </cell>
          <cell r="AI110">
            <v>49792</v>
          </cell>
        </row>
        <row r="111">
          <cell r="AE111">
            <v>92</v>
          </cell>
          <cell r="AG111" t="str">
            <v>시험사1급</v>
          </cell>
          <cell r="AI111">
            <v>54542</v>
          </cell>
        </row>
        <row r="112">
          <cell r="AE112">
            <v>93</v>
          </cell>
          <cell r="AG112" t="str">
            <v>시험사2급</v>
          </cell>
          <cell r="AI112">
            <v>42241</v>
          </cell>
        </row>
        <row r="113">
          <cell r="AE113" t="str">
            <v>*</v>
          </cell>
          <cell r="AG113" t="str">
            <v>시험사3급</v>
          </cell>
          <cell r="AI113" t="str">
            <v>-</v>
          </cell>
        </row>
        <row r="114">
          <cell r="AE114" t="str">
            <v>*</v>
          </cell>
          <cell r="AG114" t="str">
            <v>시험사4급</v>
          </cell>
          <cell r="AI114" t="str">
            <v>-</v>
          </cell>
        </row>
        <row r="115">
          <cell r="AE115">
            <v>94</v>
          </cell>
          <cell r="AG115" t="str">
            <v>시험보조수</v>
          </cell>
          <cell r="AI115">
            <v>31443</v>
          </cell>
        </row>
        <row r="116">
          <cell r="AE116">
            <v>95</v>
          </cell>
          <cell r="AG116" t="str">
            <v>유리공</v>
          </cell>
          <cell r="AI116">
            <v>56548</v>
          </cell>
        </row>
        <row r="117">
          <cell r="AE117">
            <v>96</v>
          </cell>
          <cell r="AG117" t="str">
            <v>함석공</v>
          </cell>
          <cell r="AI117">
            <v>60537</v>
          </cell>
        </row>
        <row r="118">
          <cell r="AE118">
            <v>97</v>
          </cell>
          <cell r="AG118" t="str">
            <v>용접공(일반)</v>
          </cell>
          <cell r="AI118">
            <v>59048</v>
          </cell>
        </row>
        <row r="119">
          <cell r="AE119" t="str">
            <v>*</v>
          </cell>
          <cell r="AG119" t="str">
            <v>리벳공</v>
          </cell>
          <cell r="AI119">
            <v>64454</v>
          </cell>
        </row>
        <row r="120">
          <cell r="AE120" t="str">
            <v>*</v>
          </cell>
          <cell r="AG120" t="str">
            <v>루핑공</v>
          </cell>
          <cell r="AI120">
            <v>49062</v>
          </cell>
        </row>
        <row r="121">
          <cell r="AE121">
            <v>98</v>
          </cell>
          <cell r="AG121" t="str">
            <v>닥트공</v>
          </cell>
          <cell r="AI121">
            <v>47860</v>
          </cell>
        </row>
        <row r="122">
          <cell r="AE122" t="str">
            <v>*</v>
          </cell>
          <cell r="AG122" t="str">
            <v>대장공</v>
          </cell>
          <cell r="AI122" t="str">
            <v>-</v>
          </cell>
        </row>
        <row r="123">
          <cell r="AE123">
            <v>99</v>
          </cell>
          <cell r="AG123" t="str">
            <v>할석공</v>
          </cell>
          <cell r="AI123">
            <v>65634</v>
          </cell>
        </row>
        <row r="124">
          <cell r="AE124">
            <v>100</v>
          </cell>
          <cell r="AG124" t="str">
            <v>제철축로공</v>
          </cell>
          <cell r="AI124">
            <v>92241</v>
          </cell>
        </row>
        <row r="125">
          <cell r="AE125" t="str">
            <v>*</v>
          </cell>
          <cell r="AG125" t="str">
            <v>양생공</v>
          </cell>
          <cell r="AI125">
            <v>34360</v>
          </cell>
        </row>
        <row r="126">
          <cell r="AE126" t="str">
            <v>*</v>
          </cell>
          <cell r="AG126" t="str">
            <v>계령공</v>
          </cell>
          <cell r="AI126">
            <v>53370</v>
          </cell>
        </row>
        <row r="127">
          <cell r="AE127" t="str">
            <v>*</v>
          </cell>
          <cell r="AG127" t="str">
            <v>모래분사공</v>
          </cell>
          <cell r="AI127">
            <v>53370</v>
          </cell>
        </row>
        <row r="128">
          <cell r="AE128" t="str">
            <v>*</v>
          </cell>
          <cell r="AG128" t="str">
            <v>사공(배포함)</v>
          </cell>
          <cell r="AI128" t="str">
            <v>-</v>
          </cell>
        </row>
        <row r="129">
          <cell r="AE129" t="str">
            <v>*</v>
          </cell>
          <cell r="AG129" t="str">
            <v>마부(우마차포함)</v>
          </cell>
          <cell r="AI129" t="str">
            <v>-</v>
          </cell>
        </row>
        <row r="130">
          <cell r="AE130" t="str">
            <v>*</v>
          </cell>
          <cell r="AG130" t="str">
            <v>제재공</v>
          </cell>
          <cell r="AI130" t="str">
            <v>-</v>
          </cell>
        </row>
        <row r="131">
          <cell r="AE131" t="str">
            <v>*</v>
          </cell>
          <cell r="AG131" t="str">
            <v>철도궤도공</v>
          </cell>
          <cell r="AI131">
            <v>58339</v>
          </cell>
        </row>
        <row r="132">
          <cell r="AE132">
            <v>101</v>
          </cell>
          <cell r="AG132" t="str">
            <v>지적기사1급</v>
          </cell>
          <cell r="AI132">
            <v>88613</v>
          </cell>
        </row>
        <row r="133">
          <cell r="AE133">
            <v>102</v>
          </cell>
          <cell r="AG133" t="str">
            <v>지적기사2급</v>
          </cell>
          <cell r="AI133">
            <v>74075</v>
          </cell>
        </row>
        <row r="134">
          <cell r="AE134">
            <v>103</v>
          </cell>
          <cell r="AG134" t="str">
            <v>지적기능사1급</v>
          </cell>
          <cell r="AI134">
            <v>52771</v>
          </cell>
        </row>
        <row r="135">
          <cell r="AE135">
            <v>104</v>
          </cell>
          <cell r="AG135" t="str">
            <v>지적기능사2급</v>
          </cell>
          <cell r="AI135">
            <v>37466</v>
          </cell>
        </row>
        <row r="136">
          <cell r="AE136">
            <v>0</v>
          </cell>
          <cell r="AG136" t="str">
            <v>광전자통신직종</v>
          </cell>
          <cell r="AI136">
            <v>0</v>
          </cell>
        </row>
        <row r="137">
          <cell r="AE137">
            <v>105</v>
          </cell>
          <cell r="AG137" t="str">
            <v>H/W설치사</v>
          </cell>
          <cell r="AI137">
            <v>83297</v>
          </cell>
        </row>
        <row r="138">
          <cell r="AE138">
            <v>106</v>
          </cell>
          <cell r="AG138" t="str">
            <v>H/W시험사</v>
          </cell>
          <cell r="AI138">
            <v>85165</v>
          </cell>
        </row>
        <row r="139">
          <cell r="AE139">
            <v>107</v>
          </cell>
          <cell r="AG139" t="str">
            <v>S/W시험기사</v>
          </cell>
          <cell r="AI139">
            <v>86583</v>
          </cell>
        </row>
        <row r="140">
          <cell r="AE140">
            <v>108</v>
          </cell>
          <cell r="AG140" t="str">
            <v>CPU시험기사</v>
          </cell>
          <cell r="AI140">
            <v>81182</v>
          </cell>
        </row>
        <row r="141">
          <cell r="AE141">
            <v>109</v>
          </cell>
          <cell r="AG141" t="str">
            <v>광통신기사</v>
          </cell>
          <cell r="AI141">
            <v>108175</v>
          </cell>
        </row>
        <row r="142">
          <cell r="AE142">
            <v>110</v>
          </cell>
          <cell r="AG142" t="str">
            <v>광통신케이블</v>
          </cell>
          <cell r="AI142">
            <v>90147</v>
          </cell>
        </row>
        <row r="143">
          <cell r="AE143">
            <v>0</v>
          </cell>
          <cell r="AG143" t="str">
            <v>문화재공사직종</v>
          </cell>
          <cell r="AI143">
            <v>0</v>
          </cell>
        </row>
        <row r="144">
          <cell r="AE144">
            <v>111</v>
          </cell>
          <cell r="AG144" t="str">
            <v>도편공</v>
          </cell>
          <cell r="AI144">
            <v>120804</v>
          </cell>
        </row>
        <row r="145">
          <cell r="AE145">
            <v>112</v>
          </cell>
          <cell r="AG145" t="str">
            <v>목조조각공</v>
          </cell>
          <cell r="AI145">
            <v>109226</v>
          </cell>
        </row>
        <row r="146">
          <cell r="AE146">
            <v>113</v>
          </cell>
          <cell r="AG146" t="str">
            <v>한식목공</v>
          </cell>
          <cell r="AI146">
            <v>89987</v>
          </cell>
        </row>
        <row r="147">
          <cell r="AE147">
            <v>114</v>
          </cell>
          <cell r="AG147" t="str">
            <v>한식목조공</v>
          </cell>
          <cell r="AI147">
            <v>73861</v>
          </cell>
        </row>
        <row r="148">
          <cell r="AE148">
            <v>115</v>
          </cell>
          <cell r="AG148" t="str">
            <v>드잡이공</v>
          </cell>
          <cell r="AI148">
            <v>98743</v>
          </cell>
        </row>
        <row r="149">
          <cell r="AE149">
            <v>116</v>
          </cell>
          <cell r="AG149" t="str">
            <v>한식와공</v>
          </cell>
          <cell r="AI149">
            <v>144566</v>
          </cell>
        </row>
        <row r="150">
          <cell r="AE150">
            <v>117</v>
          </cell>
          <cell r="AG150" t="str">
            <v>한식와조공</v>
          </cell>
          <cell r="AI150">
            <v>98830</v>
          </cell>
        </row>
        <row r="151">
          <cell r="AE151">
            <v>118</v>
          </cell>
          <cell r="AG151" t="str">
            <v>석조각공</v>
          </cell>
          <cell r="AI151">
            <v>98323</v>
          </cell>
        </row>
        <row r="152">
          <cell r="AE152">
            <v>119</v>
          </cell>
          <cell r="AG152" t="str">
            <v>특수화공</v>
          </cell>
          <cell r="AI152">
            <v>130909</v>
          </cell>
        </row>
        <row r="153">
          <cell r="AE153">
            <v>120</v>
          </cell>
          <cell r="AG153" t="str">
            <v>화공</v>
          </cell>
          <cell r="AI153">
            <v>98506</v>
          </cell>
        </row>
        <row r="154">
          <cell r="AE154">
            <v>121</v>
          </cell>
          <cell r="AG154" t="str">
            <v>한식미장공</v>
          </cell>
          <cell r="AI154">
            <v>83400</v>
          </cell>
        </row>
        <row r="155">
          <cell r="AE155">
            <v>0</v>
          </cell>
          <cell r="AG155" t="str">
            <v>원자력직종</v>
          </cell>
          <cell r="AI155">
            <v>0</v>
          </cell>
        </row>
        <row r="156">
          <cell r="AE156">
            <v>122</v>
          </cell>
          <cell r="AG156" t="str">
            <v>원자력배관공</v>
          </cell>
          <cell r="AI156">
            <v>85504</v>
          </cell>
        </row>
        <row r="157">
          <cell r="AE157">
            <v>123</v>
          </cell>
          <cell r="AG157" t="str">
            <v>원자력용접공</v>
          </cell>
          <cell r="AI157">
            <v>91598</v>
          </cell>
        </row>
        <row r="158">
          <cell r="AE158">
            <v>124</v>
          </cell>
          <cell r="AG158" t="str">
            <v>원자력기계설치공</v>
          </cell>
          <cell r="AI158">
            <v>98966</v>
          </cell>
        </row>
        <row r="159">
          <cell r="AE159">
            <v>125</v>
          </cell>
          <cell r="AG159" t="str">
            <v>원자력덕트공</v>
          </cell>
          <cell r="AI159">
            <v>88404</v>
          </cell>
        </row>
        <row r="160">
          <cell r="AE160">
            <v>126</v>
          </cell>
          <cell r="AG160" t="str">
            <v>원자력제관공</v>
          </cell>
          <cell r="AI160">
            <v>76226</v>
          </cell>
        </row>
        <row r="161">
          <cell r="AE161">
            <v>127</v>
          </cell>
          <cell r="AG161" t="str">
            <v>원자력케이블공</v>
          </cell>
          <cell r="AI161">
            <v>61338</v>
          </cell>
        </row>
        <row r="162">
          <cell r="AE162">
            <v>128</v>
          </cell>
          <cell r="AG162" t="str">
            <v>원자력계장공</v>
          </cell>
          <cell r="AI162">
            <v>58478</v>
          </cell>
        </row>
        <row r="163">
          <cell r="AE163">
            <v>129</v>
          </cell>
          <cell r="AG163" t="str">
            <v>원자력기술자</v>
          </cell>
          <cell r="AI163">
            <v>71548</v>
          </cell>
        </row>
        <row r="164">
          <cell r="AE164">
            <v>130</v>
          </cell>
          <cell r="AG164" t="str">
            <v>중급원자력기술자</v>
          </cell>
          <cell r="AI164">
            <v>85398</v>
          </cell>
        </row>
        <row r="165">
          <cell r="AE165">
            <v>131</v>
          </cell>
          <cell r="AG165" t="str">
            <v>상급원자력기술자</v>
          </cell>
          <cell r="AI165">
            <v>109491</v>
          </cell>
        </row>
        <row r="166">
          <cell r="AE166">
            <v>132</v>
          </cell>
          <cell r="AG166" t="str">
            <v>원자력품질관리사</v>
          </cell>
          <cell r="AI166">
            <v>104799</v>
          </cell>
        </row>
        <row r="167">
          <cell r="AE167">
            <v>133</v>
          </cell>
          <cell r="AG167" t="str">
            <v>원자력특별인부</v>
          </cell>
          <cell r="AI167">
            <v>58187</v>
          </cell>
        </row>
        <row r="168">
          <cell r="AE168">
            <v>134</v>
          </cell>
          <cell r="AG168" t="str">
            <v>원자력보온공</v>
          </cell>
          <cell r="AI168">
            <v>65826</v>
          </cell>
        </row>
        <row r="169">
          <cell r="AE169">
            <v>135</v>
          </cell>
          <cell r="AG169" t="str">
            <v>원자력플랜트전공</v>
          </cell>
          <cell r="AI169">
            <v>84229</v>
          </cell>
        </row>
        <row r="170">
          <cell r="AE170">
            <v>136</v>
          </cell>
          <cell r="AG170" t="str">
            <v>고급원자력비파괴시험공</v>
          </cell>
          <cell r="AI170">
            <v>89172</v>
          </cell>
        </row>
        <row r="171">
          <cell r="AE171">
            <v>137</v>
          </cell>
          <cell r="AG171" t="str">
            <v>특별원자력비파괴시험공</v>
          </cell>
          <cell r="AI171">
            <v>94950</v>
          </cell>
        </row>
        <row r="172">
          <cell r="AE172">
            <v>0</v>
          </cell>
          <cell r="AG172" t="str">
            <v>기타직종</v>
          </cell>
          <cell r="AI172">
            <v>0</v>
          </cell>
        </row>
        <row r="173">
          <cell r="AE173">
            <v>138</v>
          </cell>
          <cell r="AG173" t="str">
            <v>통신기사1급</v>
          </cell>
          <cell r="AI173">
            <v>94229</v>
          </cell>
        </row>
        <row r="174">
          <cell r="AE174">
            <v>139</v>
          </cell>
          <cell r="AG174" t="str">
            <v>통신기사2급</v>
          </cell>
          <cell r="AI174">
            <v>79642</v>
          </cell>
        </row>
        <row r="175">
          <cell r="AE175">
            <v>140</v>
          </cell>
          <cell r="AG175" t="str">
            <v>통신기능사</v>
          </cell>
          <cell r="AI175">
            <v>67759</v>
          </cell>
        </row>
        <row r="176">
          <cell r="AE176" t="str">
            <v>*</v>
          </cell>
          <cell r="AG176" t="str">
            <v>안전관리기사1급</v>
          </cell>
          <cell r="AI176">
            <v>0</v>
          </cell>
        </row>
        <row r="177">
          <cell r="AE177" t="str">
            <v>*</v>
          </cell>
          <cell r="AG177" t="str">
            <v>안전관리기사2급</v>
          </cell>
          <cell r="AI177">
            <v>0</v>
          </cell>
        </row>
        <row r="178">
          <cell r="AE178">
            <v>141</v>
          </cell>
          <cell r="AG178" t="str">
            <v>노즐공</v>
          </cell>
          <cell r="AI178">
            <v>63577</v>
          </cell>
        </row>
        <row r="179">
          <cell r="AE179">
            <v>142</v>
          </cell>
          <cell r="AG179" t="str">
            <v>코킹공</v>
          </cell>
          <cell r="AI179">
            <v>57954</v>
          </cell>
        </row>
        <row r="180">
          <cell r="AE180">
            <v>143</v>
          </cell>
          <cell r="AG180" t="str">
            <v>전기공사기사1급</v>
          </cell>
          <cell r="AI180">
            <v>63956</v>
          </cell>
        </row>
        <row r="181">
          <cell r="AE181">
            <v>144</v>
          </cell>
          <cell r="AG181" t="str">
            <v>전기공사기사2급</v>
          </cell>
          <cell r="AI181">
            <v>56130</v>
          </cell>
        </row>
        <row r="182">
          <cell r="AE182">
            <v>145</v>
          </cell>
          <cell r="AG182" t="str">
            <v>변전전공</v>
          </cell>
          <cell r="AI182">
            <v>85699</v>
          </cell>
        </row>
        <row r="183">
          <cell r="AE183">
            <v>0</v>
          </cell>
          <cell r="AG183" t="str">
            <v>엔지니어링임금현황</v>
          </cell>
          <cell r="AI183">
            <v>0</v>
          </cell>
        </row>
        <row r="184">
          <cell r="AE184">
            <v>146</v>
          </cell>
          <cell r="AG184" t="str">
            <v>기술사</v>
          </cell>
          <cell r="AI184">
            <v>173852</v>
          </cell>
        </row>
        <row r="185">
          <cell r="AE185">
            <v>147</v>
          </cell>
          <cell r="AG185" t="str">
            <v>특급기술자</v>
          </cell>
          <cell r="AI185">
            <v>132166</v>
          </cell>
        </row>
        <row r="186">
          <cell r="AE186">
            <v>148</v>
          </cell>
          <cell r="AG186" t="str">
            <v>고급기술자</v>
          </cell>
          <cell r="AI186">
            <v>109695</v>
          </cell>
        </row>
        <row r="187">
          <cell r="AE187">
            <v>149</v>
          </cell>
          <cell r="AG187" t="str">
            <v>중급기술자</v>
          </cell>
          <cell r="AI187">
            <v>91947</v>
          </cell>
        </row>
        <row r="188">
          <cell r="AE188">
            <v>150</v>
          </cell>
          <cell r="AG188" t="str">
            <v>초급기술자</v>
          </cell>
          <cell r="AI188">
            <v>65947</v>
          </cell>
        </row>
        <row r="189">
          <cell r="AE189">
            <v>151</v>
          </cell>
          <cell r="AG189" t="str">
            <v>고급기능사</v>
          </cell>
          <cell r="AI189">
            <v>67006</v>
          </cell>
        </row>
        <row r="190">
          <cell r="AE190">
            <v>152</v>
          </cell>
          <cell r="AG190" t="str">
            <v>중급기능사</v>
          </cell>
          <cell r="AI190">
            <v>55830</v>
          </cell>
        </row>
        <row r="191">
          <cell r="AE191">
            <v>153</v>
          </cell>
          <cell r="AG191" t="str">
            <v>초급기능사</v>
          </cell>
          <cell r="AI191">
            <v>46933</v>
          </cell>
        </row>
        <row r="192">
          <cell r="AE192">
            <v>0</v>
          </cell>
          <cell r="AG192">
            <v>0</v>
          </cell>
          <cell r="AI192">
            <v>0</v>
          </cell>
        </row>
        <row r="193">
          <cell r="AE193">
            <v>0</v>
          </cell>
          <cell r="AG193" t="str">
            <v>기계기사1급</v>
          </cell>
          <cell r="AI193">
            <v>132166</v>
          </cell>
        </row>
        <row r="194">
          <cell r="AE194">
            <v>0</v>
          </cell>
          <cell r="AG194" t="str">
            <v>기계기사2급</v>
          </cell>
          <cell r="AI194">
            <v>109695</v>
          </cell>
        </row>
        <row r="195">
          <cell r="AE195">
            <v>0</v>
          </cell>
          <cell r="AG195" t="str">
            <v>중기운전공</v>
          </cell>
          <cell r="AI195">
            <v>56517</v>
          </cell>
        </row>
        <row r="196">
          <cell r="AE196">
            <v>0</v>
          </cell>
          <cell r="AG196" t="str">
            <v>중기운전조수</v>
          </cell>
          <cell r="AI196">
            <v>42524</v>
          </cell>
        </row>
        <row r="197">
          <cell r="AE197">
            <v>0</v>
          </cell>
          <cell r="AG197" t="str">
            <v>윈치운전공</v>
          </cell>
          <cell r="AI197">
            <v>56517</v>
          </cell>
        </row>
        <row r="198">
          <cell r="AE198">
            <v>0</v>
          </cell>
          <cell r="AG198" t="str">
            <v>플랜트전기설치공</v>
          </cell>
          <cell r="AI198">
            <v>65612</v>
          </cell>
        </row>
        <row r="199">
          <cell r="AE199">
            <v>0</v>
          </cell>
          <cell r="AG199">
            <v>0</v>
          </cell>
          <cell r="AI199">
            <v>0</v>
          </cell>
        </row>
        <row r="200">
          <cell r="AE200">
            <v>0</v>
          </cell>
          <cell r="AG200">
            <v>0</v>
          </cell>
          <cell r="AI200">
            <v>0</v>
          </cell>
        </row>
        <row r="201">
          <cell r="AE201">
            <v>0</v>
          </cell>
          <cell r="AG201">
            <v>0</v>
          </cell>
          <cell r="AI201">
            <v>0</v>
          </cell>
        </row>
        <row r="202">
          <cell r="AE202">
            <v>0</v>
          </cell>
          <cell r="AG202">
            <v>0</v>
          </cell>
          <cell r="AI202">
            <v>0</v>
          </cell>
        </row>
        <row r="203">
          <cell r="AE203">
            <v>0</v>
          </cell>
          <cell r="AG203">
            <v>0</v>
          </cell>
          <cell r="AI203">
            <v>0</v>
          </cell>
        </row>
        <row r="204">
          <cell r="AE204">
            <v>0</v>
          </cell>
          <cell r="AG204">
            <v>0</v>
          </cell>
          <cell r="AI204">
            <v>0</v>
          </cell>
        </row>
        <row r="205">
          <cell r="AE205">
            <v>0</v>
          </cell>
          <cell r="AG205">
            <v>0</v>
          </cell>
          <cell r="AI205">
            <v>0</v>
          </cell>
        </row>
        <row r="206">
          <cell r="AE206">
            <v>0</v>
          </cell>
          <cell r="AG206">
            <v>0</v>
          </cell>
          <cell r="AI206">
            <v>0</v>
          </cell>
        </row>
        <row r="207">
          <cell r="AE207">
            <v>0</v>
          </cell>
          <cell r="AG207">
            <v>0</v>
          </cell>
          <cell r="AI207">
            <v>0</v>
          </cell>
        </row>
        <row r="208">
          <cell r="AE208">
            <v>0</v>
          </cell>
          <cell r="AG208">
            <v>0</v>
          </cell>
          <cell r="AI208">
            <v>0</v>
          </cell>
        </row>
        <row r="209">
          <cell r="AE209">
            <v>0</v>
          </cell>
          <cell r="AG209">
            <v>0</v>
          </cell>
          <cell r="AI209">
            <v>0</v>
          </cell>
        </row>
        <row r="210">
          <cell r="AE210">
            <v>0</v>
          </cell>
          <cell r="AG210">
            <v>0</v>
          </cell>
          <cell r="AI210">
            <v>0</v>
          </cell>
        </row>
        <row r="211">
          <cell r="AE211">
            <v>0</v>
          </cell>
          <cell r="AG211">
            <v>0</v>
          </cell>
          <cell r="AI211">
            <v>0</v>
          </cell>
        </row>
        <row r="212">
          <cell r="AE212">
            <v>0</v>
          </cell>
          <cell r="AG212">
            <v>0</v>
          </cell>
          <cell r="AI212">
            <v>0</v>
          </cell>
        </row>
        <row r="213">
          <cell r="AE213">
            <v>0</v>
          </cell>
          <cell r="AG213">
            <v>0</v>
          </cell>
          <cell r="AI213">
            <v>0</v>
          </cell>
        </row>
        <row r="214">
          <cell r="AE214">
            <v>0</v>
          </cell>
          <cell r="AG214">
            <v>0</v>
          </cell>
          <cell r="AI214">
            <v>0</v>
          </cell>
        </row>
        <row r="215">
          <cell r="AE215">
            <v>0</v>
          </cell>
          <cell r="AG215">
            <v>0</v>
          </cell>
          <cell r="AI215">
            <v>0</v>
          </cell>
        </row>
        <row r="216">
          <cell r="AE216">
            <v>0</v>
          </cell>
          <cell r="AG216">
            <v>0</v>
          </cell>
          <cell r="AI216">
            <v>0</v>
          </cell>
        </row>
        <row r="217">
          <cell r="AE217">
            <v>0</v>
          </cell>
          <cell r="AG217">
            <v>0</v>
          </cell>
          <cell r="AI217">
            <v>0</v>
          </cell>
        </row>
        <row r="218">
          <cell r="AE218">
            <v>0</v>
          </cell>
          <cell r="AG218">
            <v>0</v>
          </cell>
          <cell r="AI218">
            <v>0</v>
          </cell>
        </row>
        <row r="219">
          <cell r="AE219">
            <v>0</v>
          </cell>
          <cell r="AG219">
            <v>0</v>
          </cell>
          <cell r="AI219">
            <v>0</v>
          </cell>
        </row>
        <row r="220">
          <cell r="AE220">
            <v>0</v>
          </cell>
          <cell r="AG220">
            <v>0</v>
          </cell>
          <cell r="AI220">
            <v>0</v>
          </cell>
        </row>
        <row r="221">
          <cell r="AE221">
            <v>0</v>
          </cell>
          <cell r="AG221">
            <v>0</v>
          </cell>
          <cell r="AI221">
            <v>0</v>
          </cell>
        </row>
        <row r="222">
          <cell r="AE222">
            <v>0</v>
          </cell>
          <cell r="AG222">
            <v>0</v>
          </cell>
          <cell r="AI222">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정보매체A동"/>
      <sheetName val="B부대공"/>
      <sheetName val="SLAB&quot;1&quot;"/>
      <sheetName val="데리네이타현황"/>
      <sheetName val="Y_WORK"/>
      <sheetName val="Macro(전선)"/>
      <sheetName val="천마갑지"/>
      <sheetName val="DATE"/>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sheetData sheetId="4"/>
      <sheetData sheetId="5"/>
      <sheetData sheetId="6"/>
      <sheetData sheetId="7"/>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금액총괄표"/>
      <sheetName val="금액내역서"/>
      <sheetName val="총괄표"/>
      <sheetName val="집계표"/>
      <sheetName val="내역서"/>
      <sheetName val="일위대가목록"/>
      <sheetName val="일위대가"/>
      <sheetName val="단가대비표"/>
    </sheetNames>
    <sheetDataSet>
      <sheetData sheetId="0"/>
      <sheetData sheetId="1"/>
      <sheetData sheetId="2">
        <row r="4">
          <cell r="D4" t="str">
            <v>대</v>
          </cell>
        </row>
        <row r="5">
          <cell r="D5" t="str">
            <v>대</v>
          </cell>
        </row>
        <row r="7">
          <cell r="D7" t="str">
            <v>대</v>
          </cell>
        </row>
        <row r="8">
          <cell r="D8" t="str">
            <v>대</v>
          </cell>
        </row>
      </sheetData>
      <sheetData sheetId="3"/>
      <sheetData sheetId="4"/>
      <sheetData sheetId="5"/>
      <sheetData sheetId="6"/>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동원(3)"/>
      <sheetName val="전선 및 전선관"/>
      <sheetName val="20관리비율"/>
      <sheetName val="일위대가"/>
      <sheetName val="노무비단가"/>
      <sheetName val="내역1"/>
      <sheetName val="옥외 전력간선공사"/>
      <sheetName val="N賃率_職"/>
      <sheetName val="#REF"/>
      <sheetName val="화해(함평)"/>
      <sheetName val="화해(장성)"/>
      <sheetName val="내역서"/>
      <sheetName val="시설물일위"/>
      <sheetName val="C-직노1"/>
      <sheetName val="경율산정.XLS"/>
      <sheetName val="중기사용료"/>
      <sheetName val="공조기휀"/>
      <sheetName val="노임단가"/>
      <sheetName val="제작비추산총괄표"/>
      <sheetName val="노임"/>
      <sheetName val="노무비"/>
      <sheetName val="수량산출1"/>
      <sheetName val="자재단가표"/>
      <sheetName val="내역"/>
      <sheetName val="일위대가(가설)"/>
      <sheetName val="b_balju_cho"/>
      <sheetName val="단가조사"/>
      <sheetName val="Sheet1"/>
      <sheetName val="수량산출"/>
      <sheetName val="새공통"/>
      <sheetName val="집계"/>
      <sheetName val="인부임"/>
      <sheetName val="중기일위대가"/>
      <sheetName val="토공"/>
      <sheetName val="공사원가계산서"/>
      <sheetName val="Baby일위대가"/>
      <sheetName val="순공사비"/>
      <sheetName val="단"/>
      <sheetName val="전기공사일위대가"/>
      <sheetName val="을지"/>
      <sheetName val="문산"/>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J"/>
      <sheetName val="말뚝지지력산정"/>
      <sheetName val="종배수관"/>
      <sheetName val="Y-WORK"/>
      <sheetName val="예산내역서"/>
      <sheetName val="설계예산서"/>
      <sheetName val="제2~7호표"/>
      <sheetName val="unit 4"/>
      <sheetName val="내역서1999.8최종"/>
      <sheetName val="철거산출근거"/>
      <sheetName val="1-최종안"/>
      <sheetName val="사업분석-분양가결정"/>
      <sheetName val="대차대조표"/>
      <sheetName val="본체"/>
      <sheetName val="REACTION(USE평시)"/>
      <sheetName val="설계조건"/>
      <sheetName val="REACTION(USD지진시)"/>
      <sheetName val="램머"/>
      <sheetName val="토목검측서"/>
      <sheetName val="백암비스타내역"/>
      <sheetName val="98수문일위"/>
      <sheetName val="가로등기초"/>
      <sheetName val="sst,stl창호"/>
      <sheetName val="spec1"/>
      <sheetName val="마산월령동골조물량변경"/>
      <sheetName val="배관배선내역"/>
      <sheetName val="명단"/>
      <sheetName val="SANTOGO"/>
      <sheetName val="SANBAISU"/>
      <sheetName val="역T형"/>
      <sheetName val="청천내"/>
      <sheetName val="기계경비(시간당)"/>
      <sheetName val="A"/>
      <sheetName val="대비"/>
      <sheetName val="설계내역2"/>
      <sheetName val="돈암사업"/>
      <sheetName val="건축토목내역"/>
      <sheetName val="basic_info"/>
      <sheetName val="손익현황"/>
      <sheetName val="4__자재단가비교표"/>
      <sheetName val="4__일위대가"/>
      <sheetName val="준검_내역서"/>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7">
          <cell r="I7" t="str">
            <v/>
          </cell>
        </row>
      </sheetData>
      <sheetData sheetId="2">
        <row r="7">
          <cell r="I7" t="str">
            <v/>
          </cell>
        </row>
      </sheetData>
      <sheetData sheetId="3">
        <row r="7">
          <cell r="I7" t="str">
            <v/>
          </cell>
        </row>
      </sheetData>
      <sheetData sheetId="4">
        <row r="7">
          <cell r="I7" t="str">
            <v/>
          </cell>
        </row>
      </sheetData>
      <sheetData sheetId="5">
        <row r="7">
          <cell r="I7" t="str">
            <v/>
          </cell>
        </row>
      </sheetData>
      <sheetData sheetId="6">
        <row r="7">
          <cell r="I7" t="str">
            <v/>
          </cell>
        </row>
      </sheetData>
      <sheetData sheetId="7">
        <row r="7">
          <cell r="I7" t="str">
            <v/>
          </cell>
        </row>
      </sheetData>
      <sheetData sheetId="8">
        <row r="7">
          <cell r="I7" t="str">
            <v/>
          </cell>
        </row>
      </sheetData>
      <sheetData sheetId="9">
        <row r="7">
          <cell r="I7" t="str">
            <v/>
          </cell>
        </row>
      </sheetData>
      <sheetData sheetId="10">
        <row r="7">
          <cell r="I7">
            <v>0</v>
          </cell>
        </row>
      </sheetData>
      <sheetData sheetId="11">
        <row r="7">
          <cell r="I7" t="str">
            <v/>
          </cell>
        </row>
      </sheetData>
      <sheetData sheetId="12">
        <row r="7">
          <cell r="I7" t="str">
            <v/>
          </cell>
        </row>
      </sheetData>
      <sheetData sheetId="13">
        <row r="7">
          <cell r="I7">
            <v>0</v>
          </cell>
        </row>
      </sheetData>
      <sheetData sheetId="14">
        <row r="7">
          <cell r="I7">
            <v>0</v>
          </cell>
        </row>
      </sheetData>
      <sheetData sheetId="15">
        <row r="7">
          <cell r="I7">
            <v>0</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7">
          <cell r="I7">
            <v>0</v>
          </cell>
        </row>
      </sheetData>
      <sheetData sheetId="23">
        <row r="7">
          <cell r="I7">
            <v>0</v>
          </cell>
        </row>
      </sheetData>
      <sheetData sheetId="24">
        <row r="7">
          <cell r="I7">
            <v>0</v>
          </cell>
        </row>
      </sheetData>
      <sheetData sheetId="25">
        <row r="7">
          <cell r="I7">
            <v>0</v>
          </cell>
        </row>
      </sheetData>
      <sheetData sheetId="26">
        <row r="5">
          <cell r="I5">
            <v>1</v>
          </cell>
        </row>
      </sheetData>
      <sheetData sheetId="27">
        <row r="5">
          <cell r="I5">
            <v>1</v>
          </cell>
        </row>
      </sheetData>
      <sheetData sheetId="28">
        <row r="5">
          <cell r="I5">
            <v>1</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중량산출"/>
      <sheetName val="PANEL 중량산출"/>
      <sheetName val="내역서"/>
      <sheetName val="견적대비표"/>
      <sheetName val="단가대비표"/>
      <sheetName val="I一般比"/>
      <sheetName val="TEL"/>
      <sheetName val="부대대비"/>
      <sheetName val="냉연집계"/>
      <sheetName val="Sheet3"/>
      <sheetName val="과천MAIN"/>
      <sheetName val="대비"/>
      <sheetName val="내역서(총)"/>
      <sheetName val="신우"/>
      <sheetName val="교각계산"/>
      <sheetName val="민속촌메뉴"/>
      <sheetName val="수량산출서"/>
      <sheetName val="N賃率-職"/>
      <sheetName val="노원열병합  건축공사기성내역서"/>
      <sheetName val="직재"/>
      <sheetName val="일위대가"/>
      <sheetName val="설계조건"/>
      <sheetName val="직노"/>
      <sheetName val="20관리비율"/>
      <sheetName val="plan&amp;section of foundation"/>
      <sheetName val="경산"/>
      <sheetName val="Sheet2"/>
      <sheetName val="C-노임단가"/>
      <sheetName val="업무"/>
      <sheetName val="code"/>
      <sheetName val="공사현황"/>
      <sheetName val="소비자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J直材4"/>
      <sheetName val="실행철강하도"/>
      <sheetName val="단가비교표"/>
      <sheetName val="동원(3)"/>
      <sheetName val="예정(3)"/>
      <sheetName val="인건-측정"/>
      <sheetName val="조도계산서 (도서)"/>
      <sheetName val="동력부하(도산)"/>
      <sheetName val="명세서"/>
      <sheetName val="입찰안"/>
      <sheetName val="유림골조"/>
      <sheetName val="danga"/>
      <sheetName val="ilch"/>
      <sheetName val="DATE"/>
      <sheetName val="sheets"/>
      <sheetName val="예산M12A"/>
      <sheetName val="일위대가목차"/>
      <sheetName val="노임단가"/>
      <sheetName val="경비_원본"/>
      <sheetName val="Sheet14"/>
      <sheetName val="Sheet13"/>
      <sheetName val="공사내역"/>
      <sheetName val="6호기"/>
      <sheetName val="공사원가계산서"/>
      <sheetName val="감가상각"/>
      <sheetName val="FANDBS"/>
      <sheetName val="GRDATA"/>
      <sheetName val="SHAFTDBSE"/>
      <sheetName val="전기일위대가"/>
      <sheetName val="DATA"/>
      <sheetName val="자재단가비교표"/>
      <sheetName val="재집"/>
      <sheetName val="단가산출2"/>
      <sheetName val="견적서"/>
      <sheetName val="단가조사"/>
      <sheetName val="을"/>
      <sheetName val="제36-40호표"/>
      <sheetName val="#REF"/>
      <sheetName val="총괄집계표"/>
      <sheetName val="노무비"/>
      <sheetName val="공조기휀"/>
      <sheetName val="재료"/>
      <sheetName val="설치자재"/>
      <sheetName val="기본사항"/>
      <sheetName val="환산"/>
      <sheetName val="일위"/>
      <sheetName val="노임이"/>
      <sheetName val="TABLE"/>
      <sheetName val="유기공정"/>
      <sheetName val="96물가 CODE"/>
      <sheetName val="연부97-1"/>
      <sheetName val="갑지1"/>
      <sheetName val="조명시설"/>
      <sheetName val="예산변경사항"/>
      <sheetName val="개요"/>
      <sheetName val="세부내역"/>
      <sheetName val="정공공사"/>
      <sheetName val="Sheet5"/>
      <sheetName val="갑지"/>
      <sheetName val="인건비"/>
      <sheetName val="DB단가"/>
      <sheetName val="도"/>
      <sheetName val="내역"/>
      <sheetName val="BID"/>
      <sheetName val="갑지(추정)"/>
      <sheetName val="PANEL_중량산출"/>
      <sheetName val="노원열병합__건축공사기성내역서"/>
      <sheetName val="plan&amp;section_of_foundation"/>
      <sheetName val="1단계"/>
      <sheetName val="LEGEND"/>
      <sheetName val="을지"/>
      <sheetName val="DB"/>
      <sheetName val="조경"/>
      <sheetName val="최종갑지"/>
      <sheetName val="sum1 (2)"/>
      <sheetName val="견적정보"/>
      <sheetName val="FB25JN"/>
      <sheetName val="년도별실"/>
      <sheetName val="설직재-1"/>
      <sheetName val="주소록"/>
      <sheetName val="Sheet1"/>
      <sheetName val="건축내역"/>
      <sheetName val="본장"/>
      <sheetName val="도체종-상수표"/>
      <sheetName val="계산서(곡선부)"/>
      <sheetName val="-치수표(곡선부)"/>
      <sheetName val="원가계산서"/>
      <sheetName val="합천내역"/>
      <sheetName val="1.설계조건"/>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기초대가"/>
      <sheetName val="97"/>
      <sheetName val="WORK"/>
      <sheetName val="K1자재(3차등)"/>
      <sheetName val="자재단가"/>
      <sheetName val="덕전리"/>
      <sheetName val="선급금신청서"/>
      <sheetName val="실행비교"/>
      <sheetName val="6PILE  (돌출)"/>
      <sheetName val="신규 수주분(사용자 정의)"/>
      <sheetName val="UserData"/>
      <sheetName val="환율"/>
      <sheetName val="금액집계"/>
      <sheetName val="화재 탐지 설비"/>
      <sheetName val="工완성공사율"/>
      <sheetName val="Y-WORK"/>
      <sheetName val="EACT10"/>
      <sheetName val="일위단가"/>
      <sheetName val="Sheet9"/>
      <sheetName val="1안"/>
      <sheetName val="음료실행"/>
      <sheetName val="APT내역"/>
      <sheetName val="부대시설"/>
      <sheetName val="기둥(원형)"/>
      <sheetName val="기성금내역서"/>
      <sheetName val="통신원가"/>
      <sheetName val="터파기및재료"/>
      <sheetName val="소상 &quot;1&quot;"/>
      <sheetName val="여과지동"/>
      <sheetName val="기초자료"/>
      <sheetName val="CONCRETE"/>
      <sheetName val="부하LOAD"/>
      <sheetName val="데이타"/>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단가산출(변경없음)"/>
      <sheetName val="원본(갑지)"/>
      <sheetName val="판매96"/>
      <sheetName val="제-노임"/>
      <sheetName val="제직재"/>
      <sheetName val="원가"/>
      <sheetName val="운반"/>
      <sheetName val="UR2-Calculation"/>
      <sheetName val="GAEYO"/>
      <sheetName val="타견적1"/>
      <sheetName val="타견적2"/>
      <sheetName val="타견적3"/>
      <sheetName val="밸브설치"/>
      <sheetName val="단"/>
      <sheetName val="부속동"/>
      <sheetName val="공사개요(좌)"/>
      <sheetName val="직공비"/>
      <sheetName val="매입세율"/>
      <sheetName val="공사개요"/>
      <sheetName val="Sheet7"/>
      <sheetName val="어음광고주"/>
      <sheetName val="내역서1999.8최종"/>
      <sheetName val="단가표"/>
      <sheetName val="사통"/>
      <sheetName val="차수"/>
      <sheetName val="FPA"/>
      <sheetName val="Data Vol"/>
      <sheetName val="순수개발"/>
      <sheetName val="11.단가비교표_"/>
      <sheetName val="16.기계경비산출내역_"/>
      <sheetName val="공통가설"/>
      <sheetName val="전체"/>
      <sheetName val="Galaxy 소비자가격표"/>
      <sheetName val="8.PILE  (돌출)"/>
      <sheetName val="임차품의(농조)"/>
      <sheetName val="copy"/>
      <sheetName val="백암비스타내역"/>
      <sheetName val="Oper Amount"/>
      <sheetName val="실적단가"/>
      <sheetName val="일위대가_복합"/>
      <sheetName val="일위대가_서비스"/>
      <sheetName val="장비집계"/>
      <sheetName val="심사물량"/>
      <sheetName val="심사계산"/>
      <sheetName val="가로등기초"/>
      <sheetName val="대치판정"/>
      <sheetName val="견적대비 견적서"/>
      <sheetName val="기성"/>
      <sheetName val="CTEMCOST"/>
      <sheetName val="BASIC (2)"/>
      <sheetName val="입출재고현황 (2)"/>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실행내역"/>
      <sheetName val="조도계산서 _도서_"/>
      <sheetName val="기계내역"/>
      <sheetName val="원가 (2)"/>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dt0301"/>
      <sheetName val="dtt0301"/>
      <sheetName val="rate"/>
      <sheetName val="7.1 자재단가표(케이블)"/>
      <sheetName val="화재_탐지_설비"/>
      <sheetName val="소상_&quot;1&quot;"/>
      <sheetName val="전기"/>
      <sheetName val="품산출서"/>
      <sheetName val="1-1"/>
      <sheetName val="차도조도계산"/>
      <sheetName val="날개벽수량표"/>
      <sheetName val="첨부파일"/>
      <sheetName val="일반수량총괄"/>
      <sheetName val="토공총괄"/>
      <sheetName val="골재수량"/>
      <sheetName val="레미콘집계"/>
      <sheetName val="주요자재"/>
      <sheetName val="타공종이기"/>
      <sheetName val="산출내역서집계표"/>
      <sheetName val="내역서 (2)"/>
      <sheetName val="총괄내역서"/>
      <sheetName val="(C)원내역"/>
      <sheetName val="원가계산"/>
      <sheetName val="사급자재"/>
      <sheetName val="이토변실(A3-LINE)"/>
      <sheetName val="98수문일위"/>
      <sheetName val="진주방향"/>
      <sheetName val="유통망계획"/>
      <sheetName val="LOAD-46"/>
      <sheetName val="BOX"/>
      <sheetName val="목록"/>
      <sheetName val="내부부하"/>
      <sheetName val="노무비 근거"/>
      <sheetName val="기준자료"/>
      <sheetName val="제품"/>
      <sheetName val="견적계산"/>
      <sheetName val="담장산출"/>
      <sheetName val="부하(성남)"/>
      <sheetName val="말뚝지지력산정"/>
      <sheetName val="예산대비"/>
      <sheetName val="공문"/>
      <sheetName val="NEYOK"/>
      <sheetName val="외주가공"/>
      <sheetName val="7단가"/>
      <sheetName val="건축내역서"/>
      <sheetName val="VE절감"/>
      <sheetName val="물량표S"/>
      <sheetName val="금액내역서"/>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 HIT-&gt;HMC 견적(3900)"/>
      <sheetName val="물가시세"/>
      <sheetName val="ITEM"/>
      <sheetName val="type-F"/>
      <sheetName val="TRE TABLE"/>
      <sheetName val="단면가정"/>
      <sheetName val="토공계산서(부체도로)"/>
      <sheetName val="실행"/>
      <sheetName val="협조전"/>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표지판단위"/>
      <sheetName val="설계"/>
      <sheetName val="시행후면적"/>
      <sheetName val="수지예산"/>
      <sheetName val="단가대비"/>
      <sheetName val="소요자재"/>
      <sheetName val="단가표 "/>
      <sheetName val="dtxl"/>
      <sheetName val="ROOF(ALKALI)"/>
      <sheetName val="일위대가(4층원격)"/>
      <sheetName val="자료"/>
      <sheetName val="우각부보강"/>
      <sheetName val="건축집계표"/>
      <sheetName val="견내"/>
      <sheetName val="매립"/>
      <sheetName val="FACTOR"/>
      <sheetName val="Cost bd-&quot;A&quot;"/>
      <sheetName val="cost"/>
      <sheetName val="총괄"/>
      <sheetName val="공사비"/>
      <sheetName val="단가목록"/>
      <sheetName val="대창(장성)"/>
      <sheetName val="자재운반단가일람표"/>
      <sheetName val="설계내역(2001)"/>
      <sheetName val="토목"/>
      <sheetName val="건축원가계산서"/>
      <sheetName val="OPT"/>
      <sheetName val="SV"/>
      <sheetName val="DRUM"/>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단가"/>
      <sheetName val="99총공사내역서"/>
      <sheetName val="변압기 및 발전기 용량"/>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7내역"/>
      <sheetName val="BUS제원1"/>
      <sheetName val="단가조사서"/>
      <sheetName val="목차"/>
      <sheetName val="자판실행"/>
      <sheetName val="간선계산"/>
      <sheetName val="소업1교"/>
      <sheetName val="간지"/>
      <sheetName val="배수내역 (2)"/>
      <sheetName val="DHEQSUPT"/>
      <sheetName val="DATA1"/>
      <sheetName val="도근좌표"/>
      <sheetName val="기초단가"/>
      <sheetName val="토목공사"/>
      <sheetName val="수량집계"/>
      <sheetName val="자재일람"/>
      <sheetName val="수량산출서 (2)"/>
      <sheetName val="FAB별"/>
      <sheetName val="CAL"/>
      <sheetName val="공주-교대(A1)"/>
      <sheetName val="COVER-P"/>
      <sheetName val="3BL공동구 수량"/>
      <sheetName val="수안보-MBR1"/>
      <sheetName val="L형 옹벽"/>
      <sheetName val="청주(철골발주의뢰서)"/>
      <sheetName val="정렬"/>
      <sheetName val="분전함신설"/>
      <sheetName val="접지1종"/>
      <sheetName val="A-4"/>
      <sheetName val="전선 및 전선관"/>
      <sheetName val="자재테이블"/>
      <sheetName val="산출금액내역"/>
      <sheetName val="교통대책내역"/>
      <sheetName val="소운반"/>
      <sheetName val="원가입력"/>
      <sheetName val="견적"/>
      <sheetName val="EQUIPMENT -2"/>
      <sheetName val="대림경상68억"/>
      <sheetName val="F1"/>
      <sheetName val="포장공자재집계표"/>
      <sheetName val="일반수량"/>
      <sheetName val="교대(A1)"/>
      <sheetName val="대가표(품셈)"/>
      <sheetName val="단가산출서"/>
      <sheetName val="위치"/>
      <sheetName val="총공사내역서"/>
      <sheetName val="다곡2교"/>
      <sheetName val="전체현황"/>
      <sheetName val="목표세부명세"/>
      <sheetName val="집계"/>
      <sheetName val="자재조사표(참고용)"/>
      <sheetName val="품셈집계표"/>
      <sheetName val="일반부표집계표"/>
      <sheetName val="설계예산서(2016년 보안등 신설공사 단가계약-).xls"/>
      <sheetName val="I.설계조건"/>
      <sheetName val="재1"/>
      <sheetName val="수량산출서 갑지"/>
      <sheetName val="Ekog10"/>
      <sheetName val="코드표"/>
      <sheetName val="주요측점"/>
      <sheetName val="안정검토"/>
      <sheetName val="15100"/>
      <sheetName val="시행예산"/>
      <sheetName val="현장지지물물량"/>
      <sheetName val="두앙"/>
      <sheetName val="재료비"/>
      <sheetName val="보온자재단가표"/>
      <sheetName val="9호관로"/>
      <sheetName val="상승노임"/>
      <sheetName val="실행간접비용"/>
      <sheetName val="공종별내역서"/>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맨홀토공"/>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시화점실행"/>
      <sheetName val="__MAIN"/>
      <sheetName val="회로내역(승인)"/>
      <sheetName val="안정검토(온1)"/>
      <sheetName val="입상내역"/>
      <sheetName val="관급"/>
      <sheetName val="투찰(하수)"/>
      <sheetName val="Site Expenses"/>
      <sheetName val="계약내력"/>
      <sheetName val="11"/>
      <sheetName val="견적(갑지)"/>
      <sheetName val="토사(PE)"/>
      <sheetName val="Baby일위대가"/>
      <sheetName val="변화치수"/>
      <sheetName val="기초자료입력"/>
      <sheetName val="해상PCB"/>
      <sheetName val="물량산출근거"/>
      <sheetName val="COVER"/>
      <sheetName val="일보"/>
      <sheetName val="기력고압전동기"/>
      <sheetName val="OH공량old"/>
      <sheetName val="PIPE"/>
      <sheetName val="FLANGE"/>
      <sheetName val="VALVE"/>
      <sheetName val="1을"/>
      <sheetName val="예시 (수정 및 삭제금지)"/>
      <sheetName val="단가대비표 표지"/>
      <sheetName val="2000시행"/>
      <sheetName val="배수통관(좌)"/>
      <sheetName val="예산내역서"/>
      <sheetName val="Controls"/>
      <sheetName val="가격표"/>
      <sheetName val="Customer Databas"/>
      <sheetName val="유림총괄"/>
      <sheetName val="안정계산"/>
      <sheetName val="단면검토"/>
      <sheetName val="샘플표지"/>
      <sheetName val="물가연동제"/>
      <sheetName val="1. 설계조건 2.단면가정 3. 하중계산"/>
      <sheetName val="DATA 입력란"/>
      <sheetName val="금융비용"/>
      <sheetName val="주안3차A-A"/>
      <sheetName val="CATV"/>
      <sheetName val="암거공"/>
      <sheetName val="자재"/>
      <sheetName val="콘_재료분리(1)"/>
      <sheetName val="H-pile(298x299)"/>
      <sheetName val="H-pile(250x250)"/>
      <sheetName val="일위_파일"/>
      <sheetName val="연결임시"/>
      <sheetName val="_산근2_"/>
      <sheetName val="_산근4_"/>
      <sheetName val="_산근5_"/>
      <sheetName val="BQ_Utl_Off"/>
      <sheetName val="BREAKDOWN(철거설치)"/>
      <sheetName val=" 냉각수펌프"/>
      <sheetName val="최종견"/>
      <sheetName val="sun"/>
      <sheetName val="예산M11A"/>
      <sheetName val="자료입력"/>
      <sheetName val="경사수로"/>
      <sheetName val="D16"/>
      <sheetName val="D25"/>
      <sheetName val="D22"/>
      <sheetName val="대전-교대(A1-A2)"/>
      <sheetName val="본실행경비"/>
      <sheetName val="8-1"/>
      <sheetName val="BOQ(전체)"/>
      <sheetName val="위치조서"/>
      <sheetName val="우수"/>
      <sheetName val="물가"/>
      <sheetName val="단위수량산출"/>
      <sheetName val="안정성검토"/>
      <sheetName val="하중계산"/>
      <sheetName val="설계기준"/>
      <sheetName val="기초안정검토"/>
      <sheetName val="우배수"/>
      <sheetName val="설명"/>
      <sheetName val="wing"/>
      <sheetName val="98비정기소모"/>
      <sheetName val="TYPE1"/>
      <sheetName val="입력자료모음"/>
      <sheetName val="원가계산서(공사)"/>
      <sheetName val="총괄표"/>
      <sheetName val="대상공사(조달청)"/>
      <sheetName val="자료(통합)"/>
      <sheetName val="JUCKEYK"/>
      <sheetName val="수목표준대가"/>
      <sheetName val="식재가격"/>
      <sheetName val="식재총괄"/>
      <sheetName val="일위목록"/>
      <sheetName val="2000년1차"/>
      <sheetName val="횡배수관집현황(2공구)"/>
      <sheetName val="웅진교-S2"/>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교차구"/>
      <sheetName val="입찰견적보고서"/>
      <sheetName val="일반공사"/>
      <sheetName val="데리네이타현황"/>
      <sheetName val="사  업  비  수  지  예  산  서"/>
      <sheetName val="암거(내역)"/>
      <sheetName val="원형맨홀수량"/>
      <sheetName val="기기리스트"/>
      <sheetName val="01"/>
      <sheetName val="연돌일위집계"/>
      <sheetName val="VENDOR LIST"/>
      <sheetName val="사전공사"/>
      <sheetName val="분류작업"/>
      <sheetName val="기본자료"/>
      <sheetName val="2002상반기노임기준"/>
      <sheetName val="Macro(전선)"/>
      <sheetName val="시중노임(공사)"/>
      <sheetName val="식재"/>
      <sheetName val="시설물"/>
      <sheetName val="식재출력용"/>
      <sheetName val="유지관리"/>
      <sheetName val="원계약서"/>
      <sheetName val="총괄내역"/>
      <sheetName val="총요약서"/>
      <sheetName val="매크로"/>
      <sheetName val="지주목시비량산출서"/>
      <sheetName val="1,2공구원가계산서"/>
      <sheetName val="2공구산출내역"/>
      <sheetName val="1공구산출내역서"/>
      <sheetName val="1-3.조건,바닥판 "/>
      <sheetName val="설계명세서"/>
      <sheetName val="EPro"/>
      <sheetName val="오존실배관내역"/>
      <sheetName val="특별교실"/>
      <sheetName val="옹벽1"/>
      <sheetName val="맨홀토공산출"/>
      <sheetName val="AHU집계"/>
      <sheetName val="BSD (2)"/>
      <sheetName val="Proposal"/>
      <sheetName val="CALCULATION"/>
      <sheetName val="원가계산하도"/>
      <sheetName val="기초공"/>
      <sheetName val="물량표"/>
      <sheetName val="평가데이터"/>
      <sheetName val="직접인건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원형측구(B-type)"/>
      <sheetName val="3.공통공사대비"/>
      <sheetName val="월말"/>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TABLE DB"/>
      <sheetName val="쌍용 data base"/>
      <sheetName val="guard(mac)"/>
      <sheetName val="추가예산"/>
      <sheetName val="Sheet4"/>
      <sheetName val="산수배수"/>
      <sheetName val="출입자명단"/>
      <sheetName val="뚝토공"/>
      <sheetName val="각종양식"/>
      <sheetName val="통합"/>
      <sheetName val="기성내역서"/>
      <sheetName val="토적표"/>
      <sheetName val="Front"/>
      <sheetName val="사용성검토"/>
      <sheetName val="깨기수량"/>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일위내역"/>
      <sheetName val="첨부1-1"/>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총蚨ϖ"/>
      <sheetName val="총蓨ώ"/>
      <sheetName val="총벝l"/>
      <sheetName val="총벝ê"/>
      <sheetName val="우棌"/>
      <sheetName val="총_x0000_ϭ"/>
      <sheetName val="우륀"/>
      <sheetName val="식재ط"/>
      <sheetName val="총_x0002__x0000_"/>
      <sheetName val="회사기초자료"/>
      <sheetName val="횡배수관재료-"/>
      <sheetName val="계산서(직선부)"/>
      <sheetName val="포장재료집계표"/>
      <sheetName val="콘크리트측구연장"/>
      <sheetName val="-몰탈콘크리트"/>
      <sheetName val="-배수구조물공토공"/>
      <sheetName val="기본DATA"/>
      <sheetName val="단漰_x001d_潼"/>
      <sheetName val="TARGET"/>
      <sheetName val="내역서(삼호)"/>
      <sheetName val="규격"/>
      <sheetName val="입고장부 (4)"/>
      <sheetName val="공사손익실적"/>
      <sheetName val="견적보고(총액)"/>
      <sheetName val="C.배수관공"/>
      <sheetName val="비용"/>
      <sheetName val="4.2.1 마루높이 검토"/>
      <sheetName val="타견적(을)"/>
      <sheetName val="마산방향"/>
      <sheetName val="사리부설"/>
      <sheetName val="일위집계(기존)"/>
      <sheetName val="제경비"/>
      <sheetName val="배수공 시멘트 및 골재량 산출"/>
      <sheetName val="SANTOGO"/>
      <sheetName val="SANBAISU"/>
      <sheetName val="3.현장배치"/>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STEEL BOX 단면설계(SEC.8)"/>
      <sheetName val="지급자재조서"/>
      <sheetName val="40총괄"/>
      <sheetName val="40집계"/>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refreshError="1"/>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sheetData sheetId="776"/>
      <sheetData sheetId="777"/>
      <sheetData sheetId="778"/>
      <sheetData sheetId="779"/>
      <sheetData sheetId="780"/>
      <sheetData sheetId="781"/>
      <sheetData sheetId="782"/>
      <sheetData sheetId="783"/>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refreshError="1"/>
      <sheetData sheetId="97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산출2-기기동력"/>
      <sheetName val="공통자료"/>
      <sheetName val="단가"/>
      <sheetName val="200"/>
      <sheetName val="당초"/>
      <sheetName val="40총괄"/>
      <sheetName val="40집계"/>
      <sheetName val="Baby일위대가"/>
      <sheetName val="금액내역서"/>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단가 "/>
      <sheetName val="일위대가 (PM)"/>
      <sheetName val="노임"/>
      <sheetName val="공사비집계"/>
      <sheetName val="하수BOX이설"/>
      <sheetName val="산출3-유도등"/>
      <sheetName val="산출2-동력"/>
      <sheetName val="산출2-피뢰침"/>
      <sheetName val="덤프"/>
      <sheetName val="ELECTRIC"/>
      <sheetName val="CTEMCOST"/>
      <sheetName val="SCHEDULE"/>
      <sheetName val="대림경상68억"/>
      <sheetName val="결과조달"/>
      <sheetName val="DATE"/>
      <sheetName val="토목"/>
      <sheetName val="견적990322"/>
      <sheetName val="여과지동"/>
      <sheetName val="기초자료"/>
      <sheetName val="Sheet1"/>
      <sheetName val="EKOG10건축"/>
      <sheetName val="수량이동"/>
      <sheetName val="관급자재집계표"/>
      <sheetName val="물가대비표"/>
      <sheetName val="연돌일위집계"/>
      <sheetName val="표지"/>
      <sheetName val="표지 (2)"/>
      <sheetName val="표지 (3)"/>
      <sheetName val="표지 (4)"/>
      <sheetName val="표지 (5)"/>
      <sheetName val="목차"/>
      <sheetName val="요약"/>
      <sheetName val="목적"/>
      <sheetName val="전제"/>
      <sheetName val="계산기준"/>
      <sheetName val="간지"/>
      <sheetName val="설직재-1"/>
      <sheetName val="일위(PN)"/>
      <sheetName val="일위대가목차"/>
      <sheetName val="6PILE  (돌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S003031"/>
      <sheetName val="#REF"/>
      <sheetName val="할증"/>
      <sheetName val="양수장(기계)"/>
      <sheetName val="관로토공집계표"/>
      <sheetName val="철거산출근거"/>
      <sheetName val="하부철근수량"/>
      <sheetName val="수량산출서"/>
      <sheetName val="기초일위"/>
      <sheetName val="수목단가"/>
      <sheetName val="시설수량표"/>
      <sheetName val="시설일위"/>
      <sheetName val="식재수량표"/>
      <sheetName val="식재일위"/>
      <sheetName val="인건-측정"/>
      <sheetName val="제경비율"/>
      <sheetName val="COVER"/>
      <sheetName val="SULKEA"/>
      <sheetName val="잔수량(작성)"/>
      <sheetName val="도급"/>
      <sheetName val="기계내역"/>
      <sheetName val="준검 내역서"/>
      <sheetName val="평가데이터"/>
      <sheetName val="H-pile(298x299)"/>
      <sheetName val="H-pile(250x250)"/>
      <sheetName val="설계내역서"/>
      <sheetName val="점수계산1-2"/>
      <sheetName val="날개벽(시점좌측)"/>
      <sheetName val="집계"/>
      <sheetName val="기본일위"/>
      <sheetName val="직노"/>
      <sheetName val="내역서2안"/>
      <sheetName val="실행내역"/>
      <sheetName val="__"/>
      <sheetName val="정공공사"/>
      <sheetName val="총괄내역서"/>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
      <sheetName val="단위수량"/>
      <sheetName val="자료입력"/>
      <sheetName val="전기"/>
      <sheetName val="A-4"/>
      <sheetName val="지급자재"/>
      <sheetName val="수목표준대가"/>
      <sheetName val="내역"/>
      <sheetName val="data2"/>
      <sheetName val="기성내역서"/>
      <sheetName val="2F 회의실견적(5_14 일대)"/>
      <sheetName val="방조제+선착장+배수갑문+부대공+1-2방조제"/>
      <sheetName val="hvac(제어동)"/>
      <sheetName val="252K444"/>
      <sheetName val="총괄표"/>
      <sheetName val="archi(본사)"/>
      <sheetName val="터파기및재료"/>
      <sheetName val="조명율표"/>
      <sheetName val="일위목록"/>
      <sheetName val="노무비"/>
      <sheetName val="자재단가"/>
      <sheetName val="Supplement2"/>
      <sheetName val="Macro(차단기)"/>
      <sheetName val="데이타"/>
      <sheetName val="변경내역대비표(2)"/>
      <sheetName val="내역분개"/>
      <sheetName val="Sheet2"/>
      <sheetName val="N賃率-職"/>
      <sheetName val="제직재"/>
      <sheetName val="패널"/>
      <sheetName val="I一般比"/>
      <sheetName val="직재"/>
      <sheetName val="설치공사"/>
      <sheetName val="산정표"/>
      <sheetName val="노무비 경비"/>
      <sheetName val="산재 안전"/>
      <sheetName val="단가대비표"/>
      <sheetName val="투찰금액"/>
      <sheetName val="PAD TR보호대기초"/>
      <sheetName val="가로등기초"/>
      <sheetName val="HANDHOLE(2)"/>
      <sheetName val="EQ-R1"/>
      <sheetName val="일집"/>
      <sheetName val="일위"/>
      <sheetName val="환경기계공정표 (3)"/>
      <sheetName val="Y-WORK"/>
      <sheetName val="Sheet1 (2)"/>
      <sheetName val="Sheet13"/>
      <sheetName val="Sheet14"/>
      <sheetName val="P-J"/>
      <sheetName val="수량산출서(전기계장)"/>
      <sheetName val="설계명세서"/>
      <sheetName val="모델링"/>
      <sheetName val="하중계산"/>
      <sheetName val="처리단락"/>
      <sheetName val="교각토공"/>
      <sheetName val="약품공급2"/>
      <sheetName val="1단계"/>
      <sheetName val="집계표(OPTION)"/>
      <sheetName val="계산근거"/>
      <sheetName val="견적서"/>
      <sheetName val="기둥(원형)"/>
      <sheetName val="4-3 보온 기본물량집계"/>
      <sheetName val="직공비"/>
      <sheetName val="목표세부명세"/>
      <sheetName val="1.설계조건"/>
      <sheetName val="노무비 근거"/>
      <sheetName val="40단가산출서"/>
      <sheetName val="Macro(전선)"/>
      <sheetName val="MCC제원"/>
      <sheetName val="부속동"/>
      <sheetName val="별표"/>
      <sheetName val="자재조사표"/>
      <sheetName val="교통신호등"/>
      <sheetName val="대비"/>
      <sheetName val="배수공 주요자재 집계표"/>
      <sheetName val="가도공"/>
      <sheetName val="Pier 3"/>
      <sheetName val="INPUT"/>
      <sheetName val="6호기"/>
      <sheetName val="토공A"/>
      <sheetName val="D-경비1"/>
      <sheetName val="VXXXXX"/>
      <sheetName val="입출재고현황 (2)"/>
      <sheetName val="TYPE A"/>
      <sheetName val="기계경비(시간당)"/>
      <sheetName val="램머"/>
      <sheetName val="옵션"/>
      <sheetName val="합산자재"/>
      <sheetName val="일대목차"/>
      <sheetName val="노임근거"/>
      <sheetName val="2006기계경비산출표"/>
      <sheetName val="MOTOR"/>
      <sheetName val="BOX_본체"/>
      <sheetName val="1.수인터널"/>
      <sheetName val="FILE1"/>
      <sheetName val="●내역"/>
      <sheetName val="건축단가"/>
      <sheetName val="단가산출서"/>
      <sheetName val="저"/>
      <sheetName val="Sheet9"/>
      <sheetName val="Sheet10"/>
      <sheetName val="간선"/>
      <sheetName val="발전기"/>
      <sheetName val="GEN"/>
      <sheetName val="제-노임"/>
      <sheetName val="장비"/>
      <sheetName val="노무"/>
      <sheetName val="설계"/>
      <sheetName val="대운산출"/>
      <sheetName val="수량산출서 갑지"/>
      <sheetName val="집계표"/>
      <sheetName val="공사비증감"/>
      <sheetName val="토공계산서(부체도로)"/>
      <sheetName val="TEST1"/>
      <sheetName val="공내역"/>
      <sheetName val="내역및총괄"/>
      <sheetName val="설직재_1"/>
      <sheetName val="E01-02(EV-1-LBS)"/>
      <sheetName val="esc"/>
      <sheetName val="Sheet4"/>
      <sheetName val="교각계산"/>
      <sheetName val="설계조건"/>
      <sheetName val="ABUT수량-A1"/>
      <sheetName val="99노임기준"/>
      <sheetName val="수질정화시설"/>
      <sheetName val="포장공"/>
      <sheetName val="1.0표준품셈"/>
      <sheetName val="1.0계산품셈"/>
      <sheetName val="EP0618"/>
      <sheetName val="IW-LIST"/>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REF"/>
      <sheetName val="ABUT수량-A1"/>
      <sheetName val="보도경계블럭"/>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기계단가"/>
      <sheetName val="노임단가"/>
      <sheetName val="토공"/>
      <sheetName val="포장공"/>
      <sheetName val="배수,하수"/>
      <sheetName val="PM접합"/>
      <sheetName val="버트융착접합"/>
      <sheetName val="pe융착이경이음관"/>
      <sheetName val="pe이음관"/>
      <sheetName val="프랜지접합"/>
      <sheetName val="제수변.밸브"/>
      <sheetName val="계량기설치"/>
      <sheetName val="새들접합"/>
      <sheetName val="조경높이"/>
      <sheetName val="조경관목"/>
      <sheetName val="글자새김"/>
      <sheetName val="석공"/>
      <sheetName val="금속"/>
      <sheetName val="맨홀보상 C ring"/>
      <sheetName val="부대공"/>
    </sheetNames>
    <sheetDataSet>
      <sheetData sheetId="0"/>
      <sheetData sheetId="1"/>
      <sheetData sheetId="2">
        <row r="2">
          <cell r="A2" t="str">
            <v>갱부</v>
          </cell>
          <cell r="B2">
            <v>62600</v>
          </cell>
        </row>
        <row r="3">
          <cell r="A3" t="str">
            <v>건설기계운전기사</v>
          </cell>
          <cell r="B3">
            <v>93400</v>
          </cell>
        </row>
        <row r="4">
          <cell r="A4" t="str">
            <v>건설기계운전조수</v>
          </cell>
          <cell r="B4">
            <v>61700</v>
          </cell>
        </row>
        <row r="5">
          <cell r="A5" t="str">
            <v>건설기계조장</v>
          </cell>
          <cell r="B5">
            <v>100200</v>
          </cell>
        </row>
        <row r="6">
          <cell r="A6" t="str">
            <v>건축목공</v>
          </cell>
          <cell r="B6">
            <v>99900</v>
          </cell>
        </row>
        <row r="7">
          <cell r="A7" t="str">
            <v>건출공</v>
          </cell>
          <cell r="B7">
            <v>89100</v>
          </cell>
        </row>
        <row r="8">
          <cell r="A8" t="str">
            <v>계장공</v>
          </cell>
          <cell r="B8">
            <v>91100</v>
          </cell>
        </row>
        <row r="9">
          <cell r="A9" t="str">
            <v>고급선원</v>
          </cell>
          <cell r="B9">
            <v>96500</v>
          </cell>
        </row>
        <row r="10">
          <cell r="A10" t="str">
            <v>고압케이블전공</v>
          </cell>
          <cell r="B10">
            <v>114800</v>
          </cell>
        </row>
        <row r="11">
          <cell r="A11" t="str">
            <v>궤도공</v>
          </cell>
          <cell r="B11">
            <v>84800</v>
          </cell>
        </row>
        <row r="12">
          <cell r="A12" t="str">
            <v>기계공</v>
          </cell>
          <cell r="B12">
            <v>67000</v>
          </cell>
        </row>
        <row r="13">
          <cell r="A13" t="str">
            <v>기계설치공</v>
          </cell>
          <cell r="B13">
            <v>77000</v>
          </cell>
        </row>
        <row r="14">
          <cell r="A14" t="str">
            <v>내선전공</v>
          </cell>
          <cell r="B14">
            <v>83100</v>
          </cell>
        </row>
        <row r="15">
          <cell r="A15" t="str">
            <v>내장공</v>
          </cell>
          <cell r="B15">
            <v>94600</v>
          </cell>
        </row>
        <row r="16">
          <cell r="A16" t="str">
            <v>닥트공</v>
          </cell>
          <cell r="B16">
            <v>80500</v>
          </cell>
        </row>
        <row r="17">
          <cell r="A17" t="str">
            <v>도배공</v>
          </cell>
          <cell r="B17">
            <v>90000</v>
          </cell>
        </row>
        <row r="18">
          <cell r="A18" t="str">
            <v>도장공</v>
          </cell>
          <cell r="B18">
            <v>91900</v>
          </cell>
        </row>
        <row r="19">
          <cell r="A19" t="str">
            <v>동발공(터널)</v>
          </cell>
          <cell r="B19">
            <v>74000</v>
          </cell>
        </row>
        <row r="20">
          <cell r="A20" t="str">
            <v>목도</v>
          </cell>
          <cell r="B20">
            <v>88600</v>
          </cell>
        </row>
        <row r="21">
          <cell r="A21" t="str">
            <v>무선안테나공</v>
          </cell>
          <cell r="B21">
            <v>115400</v>
          </cell>
        </row>
        <row r="22">
          <cell r="A22" t="str">
            <v>미장공</v>
          </cell>
          <cell r="B22">
            <v>102400</v>
          </cell>
        </row>
        <row r="23">
          <cell r="A23" t="str">
            <v>방수공</v>
          </cell>
          <cell r="B23">
            <v>80100</v>
          </cell>
        </row>
        <row r="24">
          <cell r="A24" t="str">
            <v>배관공</v>
          </cell>
          <cell r="B24">
            <v>88300</v>
          </cell>
        </row>
        <row r="25">
          <cell r="A25" t="str">
            <v>배전전공</v>
          </cell>
          <cell r="B25">
            <v>196800</v>
          </cell>
        </row>
        <row r="26">
          <cell r="A26" t="str">
            <v>배전활선전공</v>
          </cell>
          <cell r="B26">
            <v>284800</v>
          </cell>
        </row>
        <row r="27">
          <cell r="A27" t="str">
            <v>벅목부</v>
          </cell>
          <cell r="B27">
            <v>80700</v>
          </cell>
        </row>
        <row r="28">
          <cell r="A28" t="str">
            <v>벽돌(블록)제작공</v>
          </cell>
          <cell r="B28">
            <v>82700</v>
          </cell>
        </row>
        <row r="29">
          <cell r="A29" t="str">
            <v>보링공(지질조사)</v>
          </cell>
          <cell r="B29">
            <v>75500</v>
          </cell>
        </row>
        <row r="30">
          <cell r="A30" t="str">
            <v>보안공</v>
          </cell>
          <cell r="B30">
            <v>46400</v>
          </cell>
        </row>
        <row r="31">
          <cell r="A31" t="str">
            <v>보온공</v>
          </cell>
          <cell r="B31">
            <v>82200</v>
          </cell>
        </row>
        <row r="32">
          <cell r="A32" t="str">
            <v>보일러공</v>
          </cell>
          <cell r="B32">
            <v>71400</v>
          </cell>
        </row>
        <row r="33">
          <cell r="A33" t="str">
            <v>보통선원</v>
          </cell>
          <cell r="B33">
            <v>67400</v>
          </cell>
        </row>
        <row r="34">
          <cell r="A34" t="str">
            <v>보통인부</v>
          </cell>
          <cell r="B34">
            <v>58200</v>
          </cell>
        </row>
        <row r="35">
          <cell r="A35" t="str">
            <v>비계공</v>
          </cell>
          <cell r="B35">
            <v>107600</v>
          </cell>
        </row>
        <row r="36">
          <cell r="A36" t="str">
            <v>샷시공</v>
          </cell>
          <cell r="B36">
            <v>93600</v>
          </cell>
        </row>
        <row r="37">
          <cell r="A37" t="str">
            <v>석공</v>
          </cell>
          <cell r="B37">
            <v>108200</v>
          </cell>
        </row>
        <row r="38">
          <cell r="A38" t="str">
            <v>선부</v>
          </cell>
          <cell r="B38">
            <v>55200</v>
          </cell>
        </row>
        <row r="39">
          <cell r="A39" t="str">
            <v>송전전공</v>
          </cell>
          <cell r="B39">
            <v>291200</v>
          </cell>
        </row>
        <row r="40">
          <cell r="A40" t="str">
            <v>송전활선전공</v>
          </cell>
          <cell r="B40">
            <v>326600</v>
          </cell>
        </row>
        <row r="41">
          <cell r="A41" t="str">
            <v>시공측량사</v>
          </cell>
          <cell r="B41">
            <v>67800</v>
          </cell>
        </row>
        <row r="42">
          <cell r="A42" t="str">
            <v>시공측량사조수</v>
          </cell>
          <cell r="B42">
            <v>49000</v>
          </cell>
        </row>
        <row r="43">
          <cell r="A43" t="str">
            <v>시험보조수</v>
          </cell>
          <cell r="B43">
            <v>43400</v>
          </cell>
        </row>
        <row r="44">
          <cell r="A44" t="str">
            <v>시험관련기사</v>
          </cell>
          <cell r="B44">
            <v>66500</v>
          </cell>
        </row>
        <row r="45">
          <cell r="A45" t="str">
            <v>시험관련산업기사</v>
          </cell>
          <cell r="B45">
            <v>54400</v>
          </cell>
        </row>
        <row r="46">
          <cell r="A46" t="str">
            <v>연마공</v>
          </cell>
          <cell r="B46">
            <v>87800</v>
          </cell>
        </row>
        <row r="47">
          <cell r="A47" t="str">
            <v>용접공</v>
          </cell>
          <cell r="B47">
            <v>91900</v>
          </cell>
        </row>
        <row r="48">
          <cell r="A48" t="str">
            <v>용접공(철도)</v>
          </cell>
          <cell r="B48">
            <v>90400</v>
          </cell>
        </row>
        <row r="49">
          <cell r="A49" t="str">
            <v>운전사(기계)</v>
          </cell>
          <cell r="B49">
            <v>68600</v>
          </cell>
        </row>
        <row r="50">
          <cell r="A50" t="str">
            <v>운전사(운반차)</v>
          </cell>
          <cell r="B50">
            <v>71100</v>
          </cell>
        </row>
        <row r="51">
          <cell r="A51" t="str">
            <v>위생공</v>
          </cell>
          <cell r="B51">
            <v>78100</v>
          </cell>
        </row>
        <row r="52">
          <cell r="A52" t="str">
            <v>유리공</v>
          </cell>
          <cell r="B52">
            <v>88600</v>
          </cell>
        </row>
        <row r="53">
          <cell r="A53" t="str">
            <v>작업반장</v>
          </cell>
          <cell r="B53">
            <v>79400</v>
          </cell>
        </row>
        <row r="54">
          <cell r="A54" t="str">
            <v>잠수부</v>
          </cell>
          <cell r="B54">
            <v>115700</v>
          </cell>
        </row>
        <row r="55">
          <cell r="A55" t="str">
            <v>저압케이블전공</v>
          </cell>
          <cell r="B55">
            <v>91900</v>
          </cell>
        </row>
        <row r="56">
          <cell r="A56" t="str">
            <v>절단공</v>
          </cell>
          <cell r="B56">
            <v>86300</v>
          </cell>
        </row>
        <row r="57">
          <cell r="A57" t="str">
            <v>제도사</v>
          </cell>
          <cell r="B57">
            <v>72400</v>
          </cell>
        </row>
        <row r="58">
          <cell r="A58" t="str">
            <v>제철축로공</v>
          </cell>
          <cell r="B58">
            <v>137400</v>
          </cell>
        </row>
        <row r="59">
          <cell r="A59" t="str">
            <v>조경공</v>
          </cell>
          <cell r="B59">
            <v>79300</v>
          </cell>
        </row>
        <row r="60">
          <cell r="A60" t="str">
            <v>조력공</v>
          </cell>
          <cell r="B60">
            <v>72400</v>
          </cell>
        </row>
        <row r="61">
          <cell r="A61" t="str">
            <v>조림인부</v>
          </cell>
          <cell r="B61">
            <v>63700</v>
          </cell>
        </row>
        <row r="62">
          <cell r="A62" t="str">
            <v>조적공</v>
          </cell>
          <cell r="B62">
            <v>96100</v>
          </cell>
        </row>
        <row r="63">
          <cell r="A63" t="str">
            <v>준설선기관사</v>
          </cell>
          <cell r="B63">
            <v>72400</v>
          </cell>
        </row>
        <row r="64">
          <cell r="A64" t="str">
            <v>준설선기관장</v>
          </cell>
          <cell r="B64">
            <v>89000</v>
          </cell>
        </row>
        <row r="65">
          <cell r="A65" t="str">
            <v>준설선선장</v>
          </cell>
          <cell r="B65">
            <v>97600</v>
          </cell>
        </row>
        <row r="66">
          <cell r="A66" t="str">
            <v>준설선운전사</v>
          </cell>
          <cell r="B66">
            <v>75600</v>
          </cell>
        </row>
        <row r="67">
          <cell r="A67" t="str">
            <v>준설선전기사</v>
          </cell>
          <cell r="B67">
            <v>73500</v>
          </cell>
        </row>
        <row r="68">
          <cell r="A68" t="str">
            <v>줄눈공</v>
          </cell>
          <cell r="B68">
            <v>88700</v>
          </cell>
        </row>
        <row r="69">
          <cell r="A69" t="str">
            <v>지붕잇기공</v>
          </cell>
          <cell r="B69">
            <v>83600</v>
          </cell>
        </row>
        <row r="70">
          <cell r="A70" t="str">
            <v>지적기능산업기사</v>
          </cell>
          <cell r="B70">
            <v>78700</v>
          </cell>
        </row>
        <row r="71">
          <cell r="A71" t="str">
            <v>지적기능사</v>
          </cell>
          <cell r="B71">
            <v>62400</v>
          </cell>
        </row>
        <row r="72">
          <cell r="A72" t="str">
            <v>지적기사</v>
          </cell>
          <cell r="B72">
            <v>125900</v>
          </cell>
        </row>
        <row r="73">
          <cell r="A73" t="str">
            <v>지적산업기사</v>
          </cell>
          <cell r="B73">
            <v>105500</v>
          </cell>
        </row>
        <row r="74">
          <cell r="A74" t="str">
            <v>착암공</v>
          </cell>
          <cell r="B74">
            <v>71700</v>
          </cell>
        </row>
        <row r="75">
          <cell r="A75" t="str">
            <v>창호목공</v>
          </cell>
          <cell r="B75">
            <v>86200</v>
          </cell>
        </row>
        <row r="76">
          <cell r="A76" t="str">
            <v>철골공</v>
          </cell>
          <cell r="B76">
            <v>90900</v>
          </cell>
        </row>
        <row r="77">
          <cell r="A77" t="str">
            <v>철공</v>
          </cell>
          <cell r="B77">
            <v>98600</v>
          </cell>
        </row>
        <row r="78">
          <cell r="A78" t="str">
            <v>철근공</v>
          </cell>
          <cell r="B78">
            <v>107900</v>
          </cell>
        </row>
        <row r="79">
          <cell r="A79" t="str">
            <v>철도신호공</v>
          </cell>
          <cell r="B79">
            <v>111700</v>
          </cell>
        </row>
        <row r="80">
          <cell r="A80" t="str">
            <v>철판공</v>
          </cell>
          <cell r="B80">
            <v>94200</v>
          </cell>
        </row>
        <row r="81">
          <cell r="A81" t="str">
            <v>측부</v>
          </cell>
          <cell r="B81">
            <v>41500</v>
          </cell>
        </row>
        <row r="82">
          <cell r="A82" t="str">
            <v>치장벽돌공</v>
          </cell>
          <cell r="B82">
            <v>94000</v>
          </cell>
        </row>
        <row r="83">
          <cell r="A83" t="str">
            <v>콘크리트공</v>
          </cell>
          <cell r="B83">
            <v>103500</v>
          </cell>
        </row>
        <row r="84">
          <cell r="A84" t="str">
            <v>타일공</v>
          </cell>
          <cell r="B84">
            <v>112000</v>
          </cell>
        </row>
        <row r="85">
          <cell r="A85" t="str">
            <v>통신내선공</v>
          </cell>
          <cell r="B85">
            <v>87300</v>
          </cell>
        </row>
        <row r="86">
          <cell r="A86" t="str">
            <v>통신설비공</v>
          </cell>
          <cell r="B86">
            <v>103200</v>
          </cell>
        </row>
        <row r="87">
          <cell r="A87" t="str">
            <v>통신외선공</v>
          </cell>
          <cell r="B87">
            <v>128500</v>
          </cell>
        </row>
        <row r="88">
          <cell r="A88" t="str">
            <v>통신케이블공</v>
          </cell>
          <cell r="B88">
            <v>131800</v>
          </cell>
        </row>
        <row r="89">
          <cell r="A89" t="str">
            <v>특고압케이블전공</v>
          </cell>
          <cell r="B89">
            <v>155200</v>
          </cell>
        </row>
        <row r="90">
          <cell r="A90" t="str">
            <v>특별인부</v>
          </cell>
          <cell r="B90">
            <v>75500</v>
          </cell>
        </row>
        <row r="91">
          <cell r="A91" t="str">
            <v>특수비계공</v>
          </cell>
          <cell r="B91">
            <v>113700</v>
          </cell>
        </row>
        <row r="92">
          <cell r="A92" t="str">
            <v>판넬조립공</v>
          </cell>
          <cell r="B92">
            <v>88500</v>
          </cell>
        </row>
        <row r="93">
          <cell r="A93" t="str">
            <v>포설공</v>
          </cell>
          <cell r="B93">
            <v>79700</v>
          </cell>
        </row>
        <row r="94">
          <cell r="A94" t="str">
            <v>포장공</v>
          </cell>
          <cell r="B94">
            <v>86300</v>
          </cell>
        </row>
        <row r="95">
          <cell r="A95" t="str">
            <v>플랜트기계설치공</v>
          </cell>
          <cell r="B95">
            <v>97400</v>
          </cell>
        </row>
        <row r="96">
          <cell r="A96" t="str">
            <v>플랜트배관공</v>
          </cell>
          <cell r="B96">
            <v>103400</v>
          </cell>
        </row>
        <row r="97">
          <cell r="A97" t="str">
            <v>플랜트용접공</v>
          </cell>
          <cell r="B97">
            <v>101500</v>
          </cell>
        </row>
        <row r="98">
          <cell r="A98" t="str">
            <v>플랜트전공</v>
          </cell>
          <cell r="B98">
            <v>89100</v>
          </cell>
        </row>
        <row r="99">
          <cell r="A99" t="str">
            <v>플랜트제관공</v>
          </cell>
          <cell r="B99">
            <v>86200</v>
          </cell>
        </row>
        <row r="100">
          <cell r="A100" t="str">
            <v>플랜트특수용접공</v>
          </cell>
          <cell r="B100">
            <v>125300</v>
          </cell>
        </row>
        <row r="101">
          <cell r="A101" t="str">
            <v>할석공</v>
          </cell>
          <cell r="B101">
            <v>99200</v>
          </cell>
        </row>
        <row r="102">
          <cell r="A102" t="str">
            <v>함석공</v>
          </cell>
          <cell r="B102">
            <v>79400</v>
          </cell>
        </row>
        <row r="103">
          <cell r="A103" t="str">
            <v>현도사</v>
          </cell>
          <cell r="B103">
            <v>71500</v>
          </cell>
        </row>
        <row r="104">
          <cell r="A104" t="str">
            <v>형틀목공</v>
          </cell>
          <cell r="B104">
            <v>105300</v>
          </cell>
        </row>
        <row r="105">
          <cell r="A105" t="str">
            <v>화약취급공</v>
          </cell>
          <cell r="B105">
            <v>101200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REF"/>
      <sheetName val="통합"/>
      <sheetName val="ABUT수량-A1"/>
      <sheetName val="N賃率_職"/>
      <sheetName val="3BL공동구 수량"/>
      <sheetName val="3련 BOX"/>
      <sheetName val="공사비내역서"/>
      <sheetName val="도급양식"/>
      <sheetName val="공사비 내역 (가)"/>
      <sheetName val="원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노임단가"/>
    </sheetNames>
    <sheetDataSet>
      <sheetData sheetId="0"/>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정부노임단가"/>
      <sheetName val="외주가공"/>
      <sheetName val="N賃率-職"/>
      <sheetName val="TABLE"/>
      <sheetName val="민속촌메뉴"/>
      <sheetName val="20관리비율"/>
      <sheetName val="2F 회의실견적_5_14 일대_"/>
      <sheetName val="J直材4"/>
      <sheetName val="기초공"/>
      <sheetName val="기둥(원형)"/>
      <sheetName val="3BL공동구 수량"/>
      <sheetName val="공사내역"/>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설계명세서"/>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ga"/>
      <sheetName val="ilch"/>
      <sheetName val="laroux"/>
      <sheetName val="2F 회의실견적(5_14 일대)"/>
      <sheetName val="을"/>
      <sheetName val="일위대가"/>
      <sheetName val="단면가정"/>
      <sheetName val="내역서"/>
      <sheetName val="LEGEND"/>
      <sheetName val="직공비"/>
      <sheetName val="직노"/>
      <sheetName val="계화배수"/>
      <sheetName val="I一般比"/>
      <sheetName val="1월"/>
      <sheetName val="공사비명세서"/>
      <sheetName val="Y-WORK"/>
      <sheetName val="TABLE"/>
      <sheetName val="토공"/>
      <sheetName val="일위대가목차"/>
      <sheetName val="20관리비율"/>
      <sheetName val="평가데이터"/>
      <sheetName val="날개벽(시점좌측)"/>
      <sheetName val="기본단가표"/>
      <sheetName val="맨홀수량집계"/>
      <sheetName val="정부노임단가"/>
      <sheetName val="공통가설"/>
      <sheetName val="3BL공동구 수량"/>
      <sheetName val="교각계산"/>
      <sheetName val="INPUT(덕도방향-시점)"/>
      <sheetName val="기둥(원형)"/>
      <sheetName val="일위대가표"/>
      <sheetName val="토목내역"/>
      <sheetName val="포장절단"/>
      <sheetName val="정보매체A동"/>
      <sheetName val="code"/>
      <sheetName val="일반물자(한국통신)"/>
      <sheetName val="JUCKEYK"/>
      <sheetName val="96수출"/>
      <sheetName val="공정집계_국별"/>
      <sheetName val="적용률"/>
      <sheetName val="집계표"/>
      <sheetName val="DATA"/>
      <sheetName val="1-1"/>
      <sheetName val="열린교실"/>
      <sheetName val="COPING"/>
      <sheetName val="3.하중산정4.지지력"/>
      <sheetName val="Sheet4"/>
      <sheetName val="내역1"/>
      <sheetName val="마산방향철근집계"/>
      <sheetName val="진주방향"/>
      <sheetName val="마산방향"/>
      <sheetName val="현장"/>
      <sheetName val="전기"/>
      <sheetName val="연령현황"/>
      <sheetName val="내역"/>
      <sheetName val=" 견적서"/>
      <sheetName val="총괄-1"/>
      <sheetName val="공통부대비"/>
      <sheetName val="TB-내역서"/>
      <sheetName val="Sheet5"/>
      <sheetName val="설산1.나"/>
      <sheetName val="본사S"/>
      <sheetName val="일반맨홀수량집계(A-7 LINE)"/>
      <sheetName val="일반맨홀수량집계"/>
      <sheetName val="LOPCALC"/>
      <sheetName val="변화치수"/>
      <sheetName val="대비"/>
      <sheetName val="모니터"/>
      <sheetName val="건축내역"/>
      <sheetName val="J直材4"/>
      <sheetName val="#REF"/>
      <sheetName val="기본일위"/>
      <sheetName val="품목"/>
      <sheetName val="N賃率-職"/>
      <sheetName val="물량산출근거"/>
      <sheetName val="공사개요"/>
      <sheetName val="예산서"/>
      <sheetName val="차액보증"/>
      <sheetName val="b_gunmul"/>
      <sheetName val="b_balju (2)"/>
      <sheetName val="부하(성남)"/>
      <sheetName val="품셈"/>
      <sheetName val="SORCE1"/>
      <sheetName val="가시설단위수량"/>
      <sheetName val="단위수량"/>
      <sheetName val="연부97-1"/>
      <sheetName val="갑지1"/>
      <sheetName val="공사비"/>
      <sheetName val="가공비"/>
      <sheetName val="작성"/>
      <sheetName val="산출내역"/>
      <sheetName val="CAT_5"/>
      <sheetName val="토공(완충)"/>
      <sheetName val="input"/>
      <sheetName val="VXXXXXXX"/>
      <sheetName val="원형맨홀수량"/>
      <sheetName val="SLAB&quot;1&quot;"/>
      <sheetName val="가설건물"/>
      <sheetName val="Total"/>
      <sheetName val="방송노임"/>
      <sheetName val="교각1"/>
      <sheetName val="설계변경원가계산총괄표"/>
      <sheetName val="BID"/>
      <sheetName val="설계조건"/>
      <sheetName val="안정계산"/>
      <sheetName val="수량3"/>
      <sheetName val="투찰"/>
      <sheetName val="쌍송교"/>
      <sheetName val="목록"/>
      <sheetName val="공사비예산서(토목분)"/>
      <sheetName val="표지"/>
      <sheetName val="토목품셈"/>
      <sheetName val="기초공"/>
      <sheetName val="부대내역"/>
      <sheetName val="Sheet1"/>
      <sheetName val="기계경비"/>
      <sheetName val="인건비(환율)"/>
      <sheetName val="총괄"/>
      <sheetName val="부속동"/>
      <sheetName val="깨기"/>
      <sheetName val="단가표 "/>
      <sheetName val="woo(mac)"/>
      <sheetName val="방송일위대가"/>
      <sheetName val="SILICATE"/>
      <sheetName val="guard(mac)"/>
      <sheetName val="06-BATCH "/>
      <sheetName val="DATA-1"/>
      <sheetName val="입찰안"/>
      <sheetName val="우배수"/>
      <sheetName val="조건표"/>
      <sheetName val="단가"/>
      <sheetName val="2F_회의실견적(5_14_일대)"/>
      <sheetName val="3BL공동구_수량"/>
      <sheetName val="백암비스타내역"/>
      <sheetName val="내역서2안"/>
      <sheetName val="월선수금"/>
      <sheetName val="경산"/>
      <sheetName val="간선계산"/>
      <sheetName val="97년추정손익계산서"/>
      <sheetName val="DATA1"/>
      <sheetName val="DATA(BAC)"/>
      <sheetName val="배수관공"/>
      <sheetName val="ITB COST"/>
      <sheetName val="금액내역서"/>
      <sheetName val="영업.일1"/>
      <sheetName val="광혁기성"/>
      <sheetName val="P.M 별"/>
      <sheetName val="D-3503"/>
      <sheetName val="RING WALL"/>
      <sheetName val="단가산출2"/>
      <sheetName val="960318-1"/>
      <sheetName val="WORK"/>
      <sheetName val="1.우편집중내역서"/>
      <sheetName val="기둥"/>
      <sheetName val="저판(버림100)"/>
      <sheetName val="실행내역"/>
      <sheetName val="Tables"/>
      <sheetName val="일위대가목록"/>
      <sheetName val="기흥하도용"/>
      <sheetName val="L형옹벽(key)"/>
      <sheetName val="DATE"/>
      <sheetName val="제품"/>
      <sheetName val="세부내역"/>
      <sheetName val="전기품산출"/>
      <sheetName val="단면(RW1)"/>
      <sheetName val="BSD (2)"/>
      <sheetName val="원가계산서"/>
      <sheetName val="옹벽"/>
      <sheetName val="경비2내역"/>
      <sheetName val="배수장공사비명세서"/>
      <sheetName val="전기일위대가"/>
      <sheetName val="Sheet2"/>
      <sheetName val="BEND LOSS"/>
      <sheetName val="데이타"/>
      <sheetName val="1단계"/>
      <sheetName val="정렬"/>
      <sheetName val="자재단가비교표"/>
      <sheetName val="KMT물량"/>
      <sheetName val="목표세부명세"/>
      <sheetName val="공문"/>
      <sheetName val="전장품(관리용)"/>
      <sheetName val="관람석제출"/>
      <sheetName val="케이블"/>
      <sheetName val="설직재-1"/>
      <sheetName val="제직재"/>
      <sheetName val="제-노임"/>
      <sheetName val="허용전류-IEC"/>
      <sheetName val="허용전류-IEC DATA"/>
      <sheetName val="TYPE-A"/>
      <sheetName val="수량산출"/>
      <sheetName val="공구원가계산"/>
      <sheetName val="노임단가"/>
      <sheetName val="단가조사서"/>
      <sheetName val="내역서-CCTV"/>
      <sheetName val="인테리어세부내역"/>
      <sheetName val="피엘"/>
      <sheetName val="공종집계"/>
      <sheetName val="ETC"/>
      <sheetName val="2공구산출내역"/>
      <sheetName val="보차도경계석"/>
      <sheetName val="전압강하계산"/>
      <sheetName val="Macro1"/>
      <sheetName val="부하"/>
      <sheetName val="주경기-오배수"/>
      <sheetName val="단중표"/>
      <sheetName val="대치판정"/>
      <sheetName val="단면검토"/>
      <sheetName val="기계내역"/>
      <sheetName val="CIVIL"/>
      <sheetName val="공통가설공사"/>
      <sheetName val="내역서(갑)"/>
      <sheetName val="날개벽"/>
      <sheetName val="CONCRETE"/>
      <sheetName val="EACT10"/>
      <sheetName val="자재"/>
      <sheetName val="간노_콘"/>
      <sheetName val="소비자가"/>
      <sheetName val="남양시작동자105노65기1.3화1.2"/>
      <sheetName val="삼성전기"/>
      <sheetName val="Sheet1 (2)"/>
      <sheetName val="부재력정리"/>
      <sheetName val="A-4"/>
      <sheetName val="입찰보고"/>
      <sheetName val="현장관리비내역서"/>
      <sheetName val="조작대(1연)"/>
      <sheetName val="금액"/>
      <sheetName val="ASP"/>
      <sheetName val="하중계산"/>
      <sheetName val="직재"/>
      <sheetName val="2.냉난방설비공사"/>
      <sheetName val="기성내역"/>
      <sheetName val="A"/>
      <sheetName val="민속촌메뉴"/>
      <sheetName val="증감분석"/>
      <sheetName val="ABUT수량-A1"/>
      <sheetName val="단가조사"/>
      <sheetName val="BLOCK(1)"/>
      <sheetName val="단"/>
      <sheetName val="단가일람"/>
      <sheetName val="말뚝지지력산정"/>
      <sheetName val="우각부보강"/>
      <sheetName val="내역서form"/>
      <sheetName val="Customer Databas"/>
      <sheetName val="월별수입"/>
      <sheetName val="FRT_O"/>
      <sheetName val="FAB_I"/>
      <sheetName val="마감물량3"/>
      <sheetName val="빙장비사양"/>
      <sheetName val="장비사양"/>
      <sheetName val="감시제어"/>
      <sheetName val="목차임시"/>
      <sheetName val="견적대비"/>
      <sheetName val="샘플표지"/>
      <sheetName val="적용기준"/>
      <sheetName val="공사비내역서"/>
      <sheetName val="시설물일위"/>
      <sheetName val="계수시트"/>
      <sheetName val="항목별"/>
      <sheetName val="합천내역"/>
      <sheetName val="내외국인총괄"/>
      <sheetName val="1을"/>
      <sheetName val="대,유,램"/>
      <sheetName val="중기사용료산출근거"/>
      <sheetName val="단가 및 재료비"/>
      <sheetName val="Mc1"/>
      <sheetName val="총계"/>
      <sheetName val="주관사업"/>
      <sheetName val="Sheet6"/>
      <sheetName val="FACTOR"/>
      <sheetName val="지중자재단가"/>
      <sheetName val="XL4Poppy"/>
      <sheetName val="식재품셈"/>
      <sheetName val="copy"/>
      <sheetName val="서식"/>
      <sheetName val="3_하중산정4_지지력"/>
      <sheetName val="_견적서"/>
      <sheetName val="설산1_나"/>
      <sheetName val="일반맨홀수량집계(A-7_LINE)"/>
      <sheetName val="b_balju_(2)"/>
      <sheetName val="설계명세서"/>
      <sheetName val="원형1호맨홀토공수량"/>
      <sheetName val="별표"/>
      <sheetName val="1.설계조건"/>
      <sheetName val="갑지(추정)"/>
      <sheetName val="단가표"/>
      <sheetName val="CDU"/>
      <sheetName val="本体適用"/>
      <sheetName val="기초DATA(2)"/>
      <sheetName val="FKM_장애분류별"/>
      <sheetName val="기초DATA(5)"/>
      <sheetName val="Facility Information"/>
      <sheetName val="General"/>
      <sheetName val="Instructions"/>
      <sheetName val="People"/>
      <sheetName val="Quality"/>
      <sheetName val="Risk"/>
      <sheetName val="Training"/>
      <sheetName val="부대비율"/>
      <sheetName val="cross beam"/>
      <sheetName val="안정검토"/>
      <sheetName val="단면 (2)"/>
      <sheetName val="UserData"/>
      <sheetName val="공사비 내역 (가)"/>
      <sheetName val="을지"/>
      <sheetName val="ITEM"/>
      <sheetName val="공사요율"/>
      <sheetName val="공통자료"/>
      <sheetName val="약품공급2"/>
      <sheetName val="치수표"/>
      <sheetName val="설계명세서(선로)"/>
      <sheetName val="실행내역 "/>
      <sheetName val="출력X"/>
      <sheetName val="토사(PE)"/>
      <sheetName val="설비"/>
      <sheetName val="집1"/>
      <sheetName val="CPM챠트"/>
      <sheetName val="TEL"/>
      <sheetName val="계산근거"/>
      <sheetName val="단가견적조사표"/>
      <sheetName val="가로내역"/>
      <sheetName val="개요"/>
      <sheetName val="단가산출1"/>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물가자료"/>
      <sheetName val="리터팬내장형"/>
      <sheetName val="환율"/>
      <sheetName val="dg"/>
      <sheetName val="현장관리비집계표"/>
      <sheetName val="산출근거"/>
      <sheetName val="경비_원본"/>
      <sheetName val="IMPEADENCE MAP 취수장"/>
      <sheetName val="b_balju"/>
      <sheetName val="와동25-3(변경)"/>
      <sheetName val="SLAB"/>
      <sheetName val="배"/>
      <sheetName val="지장물C"/>
      <sheetName val="내역(입찰)"/>
      <sheetName val="일위"/>
      <sheetName val="SANTOGO"/>
      <sheetName val="SANBAISU"/>
      <sheetName val="전체"/>
      <sheetName val="설계"/>
      <sheetName val="설비내역서"/>
      <sheetName val="건축내역서"/>
      <sheetName val="전기내역서"/>
      <sheetName val="제원.설계조건"/>
      <sheetName val="FAB별"/>
      <sheetName val="각종양식"/>
      <sheetName val="CABLE SIZE-3"/>
      <sheetName val="조명시설"/>
      <sheetName val="원가"/>
      <sheetName val="실행"/>
      <sheetName val="대전21토목내역서"/>
      <sheetName val="조명율표"/>
      <sheetName val="B부대공"/>
      <sheetName val="배수공"/>
      <sheetName val="입출재고현황 (2)"/>
      <sheetName val="사급자재"/>
      <sheetName val="자재대"/>
      <sheetName val="슬래브"/>
      <sheetName val="협조전"/>
      <sheetName val="수량산출서"/>
      <sheetName val="기본"/>
      <sheetName val="기초1"/>
      <sheetName val="별표집계"/>
      <sheetName val="견적대비표"/>
      <sheetName val="터파기및재료"/>
      <sheetName val="특별교실"/>
      <sheetName val="F-Assump"/>
      <sheetName val="도급"/>
      <sheetName val="PRE"/>
      <sheetName val="PLCAL"/>
      <sheetName val="기별"/>
      <sheetName val="CP-E2 (품셈표)"/>
      <sheetName val="보합"/>
      <sheetName val="내역서_1.(3)"/>
      <sheetName val="6.수량산출서(설치공사)"/>
      <sheetName val="기별(종합)"/>
      <sheetName val="골재산출"/>
      <sheetName val="조도계산서 (도서)"/>
      <sheetName val="토공(우물통,기타) "/>
      <sheetName val="보도경계블럭"/>
      <sheetName val="Sheet3"/>
      <sheetName val="5지구단위"/>
      <sheetName val="4.2유효폭의 계산"/>
      <sheetName val="폐토수익화 "/>
      <sheetName val="종합일지"/>
      <sheetName val="11.단가비교표_"/>
      <sheetName val="16.기계경비산출내역_"/>
      <sheetName val="기초자료"/>
      <sheetName val="견적집계표"/>
      <sheetName val="특2호하천산근"/>
      <sheetName val="특2호부관하천산근"/>
      <sheetName val="산근(PE,300)"/>
      <sheetName val="국별인원"/>
      <sheetName val="단가대비표"/>
      <sheetName val="CABdata"/>
      <sheetName val="wall"/>
      <sheetName val="매장-시행견적"/>
      <sheetName val="수리결과"/>
      <sheetName val="BS Prior"/>
      <sheetName val="Threshold Table"/>
      <sheetName val="조직"/>
      <sheetName val=" HIT-&gt;HMC 견적(3900)"/>
      <sheetName val="B2BERP"/>
      <sheetName val="_산근2_"/>
      <sheetName val="_산근4_"/>
      <sheetName val="_산근5_"/>
      <sheetName val="비열TABLE"/>
      <sheetName val="인공LIST"/>
      <sheetName val="2.가정단면"/>
      <sheetName val="대전월평내역"/>
      <sheetName val="식재인부"/>
      <sheetName val="말뚝물량"/>
      <sheetName val="흄관기초"/>
      <sheetName val="품셈TABLE"/>
      <sheetName val="Baby일위대가"/>
      <sheetName val="암거공"/>
      <sheetName val="06 일위대가목록"/>
      <sheetName val="토공대가"/>
      <sheetName val="구조대가"/>
      <sheetName val="포설대가1"/>
      <sheetName val="부대대가"/>
      <sheetName val="토공연장"/>
      <sheetName val="C-직노1"/>
      <sheetName val="단면치수"/>
      <sheetName val="심사계산"/>
      <sheetName val="심사물량"/>
      <sheetName val="견"/>
      <sheetName val="방음벽기초-수량"/>
      <sheetName val="COPING-1"/>
      <sheetName val="역T형교대-2수량"/>
      <sheetName val="CAL."/>
      <sheetName val="건설노임"/>
      <sheetName val="금액집계"/>
      <sheetName val="토공총괄표"/>
      <sheetName val="모래운반"/>
      <sheetName val="타공종이기"/>
      <sheetName val="대전-교대(A1-A2)"/>
      <sheetName val="수량산출내역1115"/>
      <sheetName val="공종별 집계"/>
      <sheetName val="상부하중"/>
      <sheetName val="풍하중1"/>
      <sheetName val="HW"/>
      <sheetName val="DS-최종"/>
      <sheetName val="한강운반비"/>
      <sheetName val="재집"/>
      <sheetName val="이토변실제원"/>
      <sheetName val="도장수량(하1)"/>
      <sheetName val="주형"/>
      <sheetName val="일 위 대 가 표"/>
      <sheetName val="6PILE  (돌출)"/>
      <sheetName val="심사내역서(선감길외).xlsx"/>
      <sheetName val="일위_파일"/>
      <sheetName val="연결임시"/>
      <sheetName val="산출금액내역"/>
      <sheetName val="내역서1999.8최종"/>
      <sheetName val="신우"/>
      <sheetName val="운임"/>
      <sheetName val="충주"/>
      <sheetName val="과천MAIN"/>
      <sheetName val="일반수량집계표"/>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재1"/>
      <sheetName val="사통"/>
      <sheetName val="전신환매도율"/>
      <sheetName val="MATRLDATA"/>
      <sheetName val="견적"/>
      <sheetName val="손익분석"/>
      <sheetName val="Project Information In-Out"/>
      <sheetName val="바.한일양산"/>
      <sheetName val="COMPAQ-LIST"/>
      <sheetName val="공주-교대(A1)"/>
      <sheetName val="Parts"/>
      <sheetName val="Menu A"/>
      <sheetName val="동관마찰손실표"/>
      <sheetName val="송라터널총괄"/>
      <sheetName val="갑지"/>
      <sheetName val="노임"/>
      <sheetName val="PAINT"/>
      <sheetName val="인건-측정"/>
      <sheetName val="차수"/>
      <sheetName val="인건비"/>
      <sheetName val="자재단가"/>
      <sheetName val="98수문일위"/>
      <sheetName val="집계"/>
      <sheetName val="비용"/>
      <sheetName val="견적서세부내용"/>
      <sheetName val="견적내용입력"/>
      <sheetName val="점수계산1-2"/>
      <sheetName val="교각1(좌)"/>
      <sheetName val="집수정"/>
      <sheetName val="2000.05"/>
      <sheetName val="기계경비일람"/>
      <sheetName val="근고 블록 유형별 수량"/>
      <sheetName val="재료집계"/>
      <sheetName val="기타 정보통신공사"/>
      <sheetName val="원가입력"/>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plan&amp;section of foundation"/>
      <sheetName val="횡분배정리(DB)"/>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재료-CODE"/>
      <sheetName val="내역_FILE"/>
      <sheetName val="9.2단가산출서"/>
      <sheetName val="손료"/>
      <sheetName val="터널조도"/>
      <sheetName val="노무산출서"/>
      <sheetName val="일위대가(가설)"/>
      <sheetName val="부하계산서"/>
      <sheetName val="type-F"/>
      <sheetName val="예산M12A"/>
      <sheetName val="선로정수계산"/>
      <sheetName val="부표총괄"/>
      <sheetName val="품셈1-17"/>
    </sheetNames>
    <sheetDataSet>
      <sheetData sheetId="0" refreshError="1"/>
      <sheetData sheetId="1"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1.설계조건"/>
      <sheetName val="예방접종계획"/>
      <sheetName val="근태계획서"/>
      <sheetName val="덕전리"/>
      <sheetName val="공사비예산서(토목분)"/>
      <sheetName val="BLOCK(1)"/>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Sheet3"/>
      <sheetName val="인건비 "/>
      <sheetName val="일반수량집계"/>
      <sheetName val="일반맨홀수량집계(A-7 LINE)"/>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Construction"/>
      <sheetName val="Item정리"/>
      <sheetName val="SL dau tien"/>
      <sheetName val="설산1.나"/>
      <sheetName val="본사S"/>
      <sheetName val="Equipment"/>
      <sheetName val="Piping"/>
      <sheetName val="I一般比"/>
      <sheetName val="봉양~조차장간고하개명(신설)"/>
      <sheetName val="TYPE-A"/>
      <sheetName val="7단가"/>
      <sheetName val="설변물량"/>
      <sheetName val="월선수금"/>
      <sheetName val="조도계산서 (도서)"/>
      <sheetName val="골재집계"/>
      <sheetName val="부대대비"/>
      <sheetName val="냉연집계"/>
      <sheetName val="신우"/>
      <sheetName val="CODE"/>
      <sheetName val="시멘트"/>
      <sheetName val="#REF"/>
      <sheetName val="별표 "/>
      <sheetName val="Baby일위대가"/>
      <sheetName val="단면(RW1)"/>
      <sheetName val="적용기준"/>
      <sheetName val="첨부파일"/>
      <sheetName val="EUPDAT2"/>
      <sheetName val="Hargamat"/>
      <sheetName val="검색"/>
      <sheetName val="개요"/>
      <sheetName val="Wind Load(3.1) (2)"/>
      <sheetName val="Wind Load(3.2)"/>
      <sheetName val="Wind Load(3.4)"/>
      <sheetName val="연습"/>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건축내역서"/>
      <sheetName val="차선도색현황"/>
      <sheetName val="갑지(추정)"/>
      <sheetName val="가동비율"/>
      <sheetName val="노원열병합  건축공사기성내역서"/>
      <sheetName val="금액"/>
      <sheetName val="N賃率-職"/>
      <sheetName val="인제내역"/>
      <sheetName val="CAPVC"/>
      <sheetName val="대비"/>
      <sheetName val="견적을지"/>
      <sheetName val="EJ"/>
      <sheetName val="전기공사"/>
      <sheetName val="토목주소"/>
      <sheetName val="프랜트면허"/>
      <sheetName val="CP-E2 (품셈표)"/>
      <sheetName val="FACTOR"/>
      <sheetName val="음료실행"/>
      <sheetName val="실행(표지,갑,을)"/>
      <sheetName val="네고율"/>
      <sheetName val="공사비내역서"/>
      <sheetName val="연결임시"/>
      <sheetName val="4 LINE"/>
      <sheetName val="7 th"/>
      <sheetName val="자재단가"/>
      <sheetName val="요율"/>
      <sheetName val="노임"/>
      <sheetName val="자재대"/>
      <sheetName val="Languages"/>
      <sheetName val="비교표"/>
      <sheetName val="골조시행"/>
      <sheetName val="Sheet1 (2)"/>
      <sheetName val="횡배위치"/>
      <sheetName val="SCH"/>
      <sheetName val="CTEMCOST"/>
      <sheetName val="변화치수"/>
      <sheetName val="Front"/>
      <sheetName val="design data"/>
      <sheetName val="member design"/>
      <sheetName val="공종별 집계"/>
      <sheetName val="DS-최종"/>
      <sheetName val="단가디비"/>
      <sheetName val="조명율표"/>
      <sheetName val="CCC"/>
      <sheetName val="TC IN"/>
      <sheetName val="RING WALL"/>
      <sheetName val="식재"/>
      <sheetName val="시설물"/>
      <sheetName val="식재출력용"/>
      <sheetName val="유지관리"/>
      <sheetName val="간접비(1)"/>
      <sheetName val="DOGI"/>
      <sheetName val="RAHMEN"/>
      <sheetName val="A"/>
      <sheetName val="매원개착터널총괄"/>
      <sheetName val="제원.설계조건"/>
      <sheetName val="기계"/>
      <sheetName val="공사비예산서(토목분)"/>
      <sheetName val="경비"/>
      <sheetName val="품셈표"/>
      <sheetName val="EXTERNAL(BOQ)"/>
      <sheetName val="CALCULATION"/>
      <sheetName val="123"/>
      <sheetName val="유화"/>
      <sheetName val="DESIGN CRITERIA"/>
      <sheetName val="PumpSpec"/>
      <sheetName val="eq_data"/>
      <sheetName val="h-013211-2"/>
      <sheetName val="견적의뢰"/>
      <sheetName val="CAT_5"/>
      <sheetName val="SUMMARY(S)"/>
      <sheetName val="확산동"/>
      <sheetName val=""/>
      <sheetName val="C"/>
      <sheetName val="건축공사"/>
      <sheetName val="C &amp; G RHS"/>
      <sheetName val="AS포장복구 "/>
      <sheetName val="type-F"/>
      <sheetName val="LABTOTAL"/>
      <sheetName val="계수시트"/>
      <sheetName val="원가계산서"/>
      <sheetName val="일위집계표"/>
      <sheetName val="Data Vol"/>
      <sheetName val="내역5"/>
      <sheetName val="차수"/>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표지"/>
      <sheetName val="원가계산"/>
      <sheetName val="원가계산기준"/>
      <sheetName val="집계표"/>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견적갑지"/>
      <sheetName val="입찰참가보고 (2)"/>
      <sheetName val="내역"/>
      <sheetName val="부대공II"/>
      <sheetName val="가설사무실"/>
      <sheetName val="조직도"/>
      <sheetName val="카메라"/>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Sheet1"/>
      <sheetName val="공사비"/>
      <sheetName val="단가산출"/>
      <sheetName val="가드레일산근"/>
      <sheetName val="수량집계표"/>
      <sheetName val="수량"/>
      <sheetName val="단가비교"/>
      <sheetName val="적용2002"/>
      <sheetName val="중기"/>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Module1"/>
      <sheetName val="일반공사"/>
      <sheetName val="적쒩2002"/>
      <sheetName val="단위내엍목록"/>
      <sheetName val="2F 회의실견적(5_14 일대)"/>
      <sheetName val="CONCRETE"/>
      <sheetName val="투찰"/>
      <sheetName val="Y-WORK"/>
      <sheetName val="원가계산서"/>
      <sheetName val="설계내역서"/>
      <sheetName val="제어반공량"/>
      <sheetName val="가격조사"/>
      <sheetName val="제어반견적"/>
      <sheetName val="주요물량"/>
      <sheetName val="P礔CKAGE"/>
      <sheetName val="ITEM"/>
      <sheetName val="데이타"/>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WORK"/>
      <sheetName val="DS-LOAD"/>
      <sheetName val="정부노임단가"/>
      <sheetName val="남양시작동자105노65기1.3화1.2"/>
      <sheetName val="Sheet1 (2)"/>
      <sheetName val="지급자재"/>
      <sheetName val="D-3503"/>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건축내역"/>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노원열병합  건축공사기성내역서"/>
      <sheetName val="운반비(전선륐)"/>
      <sheetName val="차액보증"/>
      <sheetName val="A-4"/>
      <sheetName val="공통비"/>
      <sheetName val="경비"/>
      <sheetName val="날개벽"/>
      <sheetName val="화재 탐지 설비"/>
      <sheetName val="98지급계획"/>
      <sheetName val="SG"/>
      <sheetName val="내역분기"/>
      <sheetName val="공통가설"/>
      <sheetName val="타공종이기"/>
      <sheetName val="소비자가"/>
      <sheetName val="결과조달"/>
      <sheetName val="전기일위대가"/>
      <sheetName val="코드"/>
      <sheetName val="자재단가"/>
      <sheetName val="BLOCK(1)"/>
      <sheetName val="부대내역"/>
      <sheetName val="단위중량"/>
      <sheetName val="출근부"/>
      <sheetName val="터널조도"/>
      <sheetName val="TEL"/>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sw1"/>
      <sheetName val="NOMUBI"/>
      <sheetName val="I.설계조건"/>
      <sheetName val="CODE"/>
      <sheetName val="공사비집계"/>
      <sheetName val="전차선로 물량표"/>
      <sheetName val="31.고_x0000_RTU"/>
      <sheetName val="토공(완충)"/>
      <sheetName val="설계예산내역서"/>
      <sheetName val="CTEMCOST"/>
      <sheetName val="c_balju"/>
      <sheetName val="토공"/>
      <sheetName val="001"/>
      <sheetName val="ilch"/>
      <sheetName val="금액내역서"/>
      <sheetName val="L형옹벽(key)"/>
      <sheetName val="연결임시"/>
      <sheetName val="현금"/>
      <sheetName val="집1"/>
      <sheetName val="8.PILE  (돌출)"/>
      <sheetName val="11.자재단가"/>
      <sheetName val="#REF"/>
      <sheetName val="견적시담(송포2공구)"/>
      <sheetName val="인건비"/>
      <sheetName val="중기일위대가"/>
      <sheetName val="수량산출"/>
      <sheetName val="판"/>
      <sheetName val="백호우계수"/>
      <sheetName val="중기사용료"/>
      <sheetName val="K1자재(3차등)"/>
      <sheetName val="노무비"/>
      <sheetName val="환률"/>
      <sheetName val="원형맨홀수량"/>
      <sheetName val="토공계산서(부체도로)"/>
      <sheetName val="간선계산"/>
      <sheetName val="품목"/>
      <sheetName val="6호기"/>
      <sheetName val="자재집계"/>
      <sheetName val="DATE"/>
      <sheetName val="총계"/>
      <sheetName val="내역서 "/>
      <sheetName val="준검 내역서"/>
      <sheetName val="기초공"/>
      <sheetName val="기둥(원형)"/>
      <sheetName val="7.1유효폭"/>
      <sheetName val="ABUT수량-A1"/>
      <sheetName val="건축"/>
      <sheetName val="산거각호표"/>
      <sheetName val="구조물철거타공정이월"/>
      <sheetName val="BQ"/>
      <sheetName val="한강운반비"/>
      <sheetName val="기계내역"/>
      <sheetName val="공통부대비"/>
      <sheetName val="단가조사서"/>
      <sheetName val="단가"/>
      <sheetName val="시설물일위"/>
      <sheetName val="BJJIN"/>
      <sheetName val="정렬"/>
      <sheetName val="danga"/>
      <sheetName val="관람석제출"/>
      <sheetName val="내역서(총)"/>
      <sheetName val="횡배위치"/>
      <sheetName val="BID"/>
      <sheetName val="조경"/>
      <sheetName val="최초침전지집계표"/>
      <sheetName val="공사개요"/>
      <sheetName val="토목주소"/>
      <sheetName val="프랜트면허"/>
      <sheetName val="NEWDRAW"/>
      <sheetName val="TOTAL"/>
      <sheetName val="fitting"/>
      <sheetName val="March"/>
      <sheetName val="현장"/>
      <sheetName val="Sheet2"/>
      <sheetName val="노임"/>
      <sheetName val="설계조건"/>
      <sheetName val="안정계산"/>
      <sheetName val="단면검토"/>
      <sheetName val="(2)"/>
      <sheetName val="기계실"/>
      <sheetName val="3BL공동구 수량"/>
      <sheetName val="겉장"/>
      <sheetName val="기성검사원"/>
      <sheetName val="원가"/>
      <sheetName val="토목"/>
      <sheetName val="을"/>
      <sheetName val="난방열교"/>
      <sheetName val="급탕열교"/>
      <sheetName val="31.고"/>
      <sheetName val="골조시행"/>
      <sheetName val="B"/>
      <sheetName val="조도계산서 (도서)"/>
      <sheetName val="교각1"/>
      <sheetName val="FACTOR"/>
      <sheetName val="Sheet4"/>
      <sheetName val="손익분석"/>
      <sheetName val="총집계표"/>
      <sheetName val="몰탈재료산출"/>
      <sheetName val="일위대가목차"/>
      <sheetName val="실행내역"/>
      <sheetName val="Site Expenses"/>
      <sheetName val="설변물량"/>
      <sheetName val="수목단가"/>
      <sheetName val="시설수량표"/>
      <sheetName val="식재수량표"/>
      <sheetName val="일위목록"/>
      <sheetName val="현장지지물물량"/>
      <sheetName val="보합"/>
      <sheetName val="가공비"/>
      <sheetName val="단면가정"/>
      <sheetName val="Customer Databas"/>
      <sheetName val="말뚝물량"/>
      <sheetName val="토 적 표"/>
      <sheetName val="실행철강하도"/>
      <sheetName val="품질 및 특성 보정계수"/>
      <sheetName val="32.銅기기초"/>
      <sheetName val="실행예산"/>
      <sheetName val="계산근거"/>
      <sheetName val="COST"/>
      <sheetName val="입력DATA"/>
      <sheetName val="바닥판"/>
      <sheetName val="맨홀수량집계"/>
      <sheetName val="STORAGE"/>
      <sheetName val="수량집계"/>
      <sheetName val="총괄집계표"/>
      <sheetName val="TABLE"/>
      <sheetName val="일위대가목록"/>
      <sheetName val="DATA(BAC)"/>
      <sheetName val="총괄내역서"/>
      <sheetName val="단가대비표"/>
      <sheetName val="플랜트 설치"/>
      <sheetName val="전신환매도율"/>
      <sheetName val="단가산출2"/>
      <sheetName val="소업1교"/>
      <sheetName val="JUCK"/>
      <sheetName val="토공총괄집계"/>
      <sheetName val="일위대가표"/>
      <sheetName val="자료"/>
      <sheetName val="조건표"/>
      <sheetName val="TYPE-B 평균H"/>
      <sheetName val="2.대외공문"/>
      <sheetName val="20관리비율"/>
      <sheetName val="일위대가 (목록)"/>
      <sheetName val="교각계산"/>
      <sheetName val="입찰"/>
      <sheetName val="현경"/>
      <sheetName val="경비2내역"/>
      <sheetName val="2000년1차"/>
      <sheetName val="2000전체분"/>
      <sheetName val="eq_data"/>
      <sheetName val="견적서"/>
      <sheetName val="여흥"/>
      <sheetName val="Explanation for Page 17"/>
      <sheetName val="FRP배관단가(만수)"/>
      <sheetName val="만수배관단가"/>
      <sheetName val="장비당단가 (1)"/>
      <sheetName val="45,46"/>
      <sheetName val="내역1"/>
      <sheetName val="dtxl"/>
      <sheetName val="회사99"/>
      <sheetName val="신공"/>
      <sheetName val="UNIT"/>
      <sheetName val="단중표"/>
      <sheetName val="한전고리-을"/>
      <sheetName val="예산서"/>
      <sheetName val="점수계산1-2"/>
      <sheetName val="장비집계"/>
      <sheetName val="C &amp; G RHS"/>
      <sheetName val="예산변경사항"/>
      <sheetName val="35_x000e_장주신설"/>
      <sheetName val="대비표"/>
      <sheetName val="토목내역"/>
      <sheetName val="터파기및재료"/>
      <sheetName val="Dae_Jiju"/>
      <sheetName val="Sikje_ingun"/>
      <sheetName val="TREE_D"/>
      <sheetName val="금액집계"/>
      <sheetName val="2.예산냴역검토서"/>
      <sheetName val="계획"/>
      <sheetName val="계획세부"/>
      <sheetName val="사용내역서"/>
      <sheetName val="항목별내역서"/>
      <sheetName val="안전담당자"/>
      <sheetName val="유도원"/>
      <sheetName val="안전사진"/>
      <sheetName val="철거수량"/>
      <sheetName val="표지 (2)"/>
      <sheetName val="대비2"/>
      <sheetName val="자재단가표"/>
      <sheetName val="동원인원산출"/>
      <sheetName val="사용성검토"/>
      <sheetName val="예산내역서"/>
      <sheetName val="설계예산서"/>
      <sheetName val="백암비스타내역"/>
      <sheetName val="EUPDAT2"/>
      <sheetName val="수량산출서"/>
      <sheetName val="woo(mac)"/>
      <sheetName val="연수동"/>
      <sheetName val="건축(충일분)"/>
      <sheetName val="1.수인터널"/>
      <sheetName val="산업개발안내서"/>
      <sheetName val="U-TYPE(1)"/>
      <sheetName val="전체총괄표"/>
      <sheetName val="요소별"/>
      <sheetName val="전기요금"/>
      <sheetName val="도급대비"/>
      <sheetName val="조건"/>
      <sheetName val="한전위탁공사비2"/>
      <sheetName val="공틀공사"/>
      <sheetName val="직노"/>
      <sheetName val="공종별 집계"/>
      <sheetName val="년"/>
      <sheetName val="귀래 설계 공내역서"/>
      <sheetName val="내역총괄표"/>
      <sheetName val="총투자비산정"/>
      <sheetName val="ROE(FI)"/>
      <sheetName val="Sens&amp;Anal"/>
      <sheetName val="개요"/>
      <sheetName val="단면 (2)"/>
      <sheetName val="SE-611"/>
      <sheetName val="산근"/>
      <sheetName val="검색"/>
      <sheetName val="장문교(대전)"/>
      <sheetName val="아파트건축"/>
      <sheetName val="9GNG운반"/>
      <sheetName val="기계경비"/>
      <sheetName val="Sheet5"/>
      <sheetName val="Macro1"/>
      <sheetName val="TYPE1"/>
      <sheetName val="unit 4"/>
      <sheetName val="단면(RW1)"/>
      <sheetName val="실시설계"/>
      <sheetName val="구왤집계표"/>
      <sheetName val="Ⅴ-2.공종별내역"/>
      <sheetName val="관거공사비"/>
      <sheetName val="sum1 (2)"/>
      <sheetName val="hvac(제어동)"/>
      <sheetName val="major"/>
      <sheetName val="#230,#235"/>
      <sheetName val="변화치수"/>
      <sheetName val="8.자재단가"/>
      <sheetName val="전기일위목록"/>
      <sheetName val="단위세대"/>
      <sheetName val="설계산출표지"/>
      <sheetName val="공사원가계산서"/>
      <sheetName val="설계산출기초"/>
      <sheetName val="도급예산내역서총괄표"/>
      <sheetName val="을부담운반비"/>
      <sheetName val="운반비산출"/>
      <sheetName val="06-BATCH "/>
      <sheetName val="IMP(MAIN)"/>
      <sheetName val="IMP (REACTOR)"/>
      <sheetName val="CIVIL"/>
      <sheetName val="SLAB"/>
      <sheetName val="5. COST SCHEDULE PER EXPENSE"/>
      <sheetName val="현대물량"/>
      <sheetName val="계화배수"/>
      <sheetName val="명세서"/>
      <sheetName val="J直材4"/>
      <sheetName val="DS-최종"/>
      <sheetName val="관리비"/>
      <sheetName val="Indirect Cost"/>
      <sheetName val="제경비"/>
      <sheetName val="현장관리비집계표"/>
      <sheetName val="Qheet3"/>
      <sheetName val="초"/>
      <sheetName val="설계명세서(선로)"/>
      <sheetName val=" 견적서"/>
      <sheetName val="부대대비"/>
      <sheetName val="냉연집계"/>
      <sheetName val="조도"/>
      <sheetName val="견적조건"/>
      <sheetName val="물량산출근거"/>
      <sheetName val="단가조정"/>
      <sheetName val="입찰안"/>
      <sheetName val="전기"/>
      <sheetName val="설계서"/>
      <sheetName val="을지"/>
      <sheetName val="부대공집계표"/>
      <sheetName val="건물현황"/>
      <sheetName val="재무가정"/>
      <sheetName val="1을"/>
      <sheetName val="하수급견적대비"/>
      <sheetName val="오산갈곳"/>
      <sheetName val="P.M 별"/>
      <sheetName val="실행내역서"/>
      <sheetName val="단위수량"/>
      <sheetName val="토공,기초"/>
      <sheetName val="sheets"/>
      <sheetName val="물가"/>
      <sheetName val="dg"/>
      <sheetName val="Model"/>
      <sheetName val="Ⅱ1-0타"/>
      <sheetName val="비대칭계수"/>
      <sheetName val="Despacho (c.civil)"/>
      <sheetName val="예산M12A"/>
      <sheetName val="봉방동근생"/>
      <sheetName val="공종분류"/>
      <sheetName val="별표"/>
      <sheetName val="BOQ-Summary_Form A2"/>
      <sheetName val="DIAPHRAGM"/>
      <sheetName val="118.세금과공과"/>
      <sheetName val="수량산출근거"/>
      <sheetName val="양식"/>
      <sheetName val="물량표"/>
      <sheetName val="코드표"/>
      <sheetName val="투찰내역"/>
      <sheetName val="부재력정리"/>
      <sheetName val="재집"/>
      <sheetName val="직재"/>
      <sheetName val="설계내역(2001)"/>
      <sheetName val="월선수금"/>
      <sheetName val="전동기 SPEC"/>
      <sheetName val="구리토평1전기"/>
      <sheetName val="공사설명서"/>
      <sheetName val="GIS재"/>
      <sheetName val="당초수량"/>
      <sheetName val="구조물공"/>
      <sheetName val="일반맨홀수량집계"/>
      <sheetName val="건축원가계산서"/>
      <sheetName val="5공철탑검토표"/>
      <sheetName val="4공철탑검토"/>
      <sheetName val="FILE1"/>
      <sheetName val="설계명세서"/>
      <sheetName val="ATS단가"/>
      <sheetName val="CS2"/>
      <sheetName val="표지1"/>
      <sheetName val="날개벽(시점좌측)"/>
      <sheetName val="RAHMEN"/>
      <sheetName val="CALCULATION"/>
      <sheetName val="DESIGN_CRETERIA"/>
      <sheetName val="입적표"/>
      <sheetName val="교통대책내역"/>
      <sheetName val="배"/>
      <sheetName val="내역전기"/>
      <sheetName val="설산1.나"/>
      <sheetName val="본사S"/>
      <sheetName val="MTR재(한기)"/>
      <sheetName val="GIS.Ry재"/>
      <sheetName val="Base_Data"/>
      <sheetName val="LOPCALC"/>
      <sheetName val="적현로"/>
      <sheetName val="BSD (2)"/>
      <sheetName val="Proposal"/>
      <sheetName val="방음벽 기초 일반수량"/>
      <sheetName val="보차도경계석"/>
      <sheetName val="안정검토"/>
      <sheetName val="방송노임"/>
      <sheetName val="국공유지및사유지"/>
      <sheetName val="총누계"/>
      <sheetName val="96수출"/>
      <sheetName val="말뚝지지력산정"/>
      <sheetName val="단면치수"/>
      <sheetName val="세부내역서(전기)"/>
      <sheetName val="기타 정보통신공사"/>
      <sheetName val="b_balju_cho"/>
      <sheetName val="비교표"/>
      <sheetName val="본부소개"/>
      <sheetName val="Breakdown"/>
      <sheetName val="일위대가(계측기설치)"/>
      <sheetName val="순공사비총괄"/>
      <sheetName val="INPUT"/>
      <sheetName val="골재집계"/>
      <sheetName val="중연"/>
      <sheetName val="원가계산서(남측)"/>
      <sheetName val="보도경계블럭"/>
      <sheetName val="설변내역1"/>
      <sheetName val="가설공사내역"/>
      <sheetName val="재료집계"/>
      <sheetName val="하조서"/>
      <sheetName val="KP1590_E"/>
      <sheetName val="기계경비(시간당)"/>
      <sheetName val="봉방동근︀"/>
      <sheetName val="일"/>
      <sheetName val="dt0301"/>
      <sheetName val="dtt0301"/>
      <sheetName val="가설건물"/>
      <sheetName val="IP좌표"/>
      <sheetName val="Page 1A - Proposal Strategy "/>
      <sheetName val="작성"/>
      <sheetName val="Main"/>
      <sheetName val="단가비교표_공통1"/>
      <sheetName val="품셈(기초)"/>
      <sheetName val="Coeffiecient"/>
      <sheetName val="원본"/>
      <sheetName val="심사계산"/>
      <sheetName val="심사물량"/>
      <sheetName val="진주방향"/>
      <sheetName val="전압강하계산"/>
      <sheetName val="부하계산서"/>
      <sheetName val="부재리스트"/>
      <sheetName val="일용노임단가"/>
      <sheetName val="토사(PE)"/>
      <sheetName val="배수관공"/>
    </sheetNames>
    <sheetDataSet>
      <sheetData sheetId="0" refreshError="1"/>
      <sheetData sheetId="1" refreshError="1"/>
      <sheetData sheetId="2">
        <row r="61">
          <cell r="B61">
            <v>2.5</v>
          </cell>
        </row>
      </sheetData>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sheetData sheetId="11"/>
      <sheetData sheetId="12">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3" refreshError="1"/>
      <sheetData sheetId="14" refreshError="1"/>
      <sheetData sheetId="15" refreshError="1"/>
      <sheetData sheetId="16"/>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refreshError="1"/>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refreshError="1"/>
      <sheetData sheetId="532" refreshError="1"/>
      <sheetData sheetId="533" refreshError="1"/>
      <sheetData sheetId="534" refreshError="1"/>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PCALC"/>
      <sheetName val="조도계산서 (도서)"/>
    </sheetNames>
    <sheetDataSet>
      <sheetData sheetId="0">
        <row r="5">
          <cell r="B5" t="str">
            <v>LOP</v>
          </cell>
          <cell r="C5" t="str">
            <v>수량</v>
          </cell>
          <cell r="D5" t="str">
            <v>TYPE</v>
          </cell>
          <cell r="E5" t="str">
            <v>DIMENSION</v>
          </cell>
          <cell r="F5" t="str">
            <v>TAG</v>
          </cell>
          <cell r="G5" t="str">
            <v>설 비 명</v>
          </cell>
          <cell r="H5" t="str">
            <v>단위</v>
          </cell>
          <cell r="I5" t="str">
            <v>수량</v>
          </cell>
        </row>
        <row r="6">
          <cell r="B6" t="str">
            <v>NO.</v>
          </cell>
          <cell r="E6" t="str">
            <v>W x H x D x L</v>
          </cell>
          <cell r="F6" t="str">
            <v>NO.</v>
          </cell>
          <cell r="H6" t="str">
            <v>용량</v>
          </cell>
          <cell r="I6" t="str">
            <v>NL.</v>
          </cell>
          <cell r="J6" t="str">
            <v>SB.</v>
          </cell>
        </row>
        <row r="7">
          <cell r="B7" t="e">
            <v>#REF!</v>
          </cell>
        </row>
        <row r="8">
          <cell r="B8" t="str">
            <v>취수설비</v>
          </cell>
        </row>
      </sheetData>
      <sheetData sheetId="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2공구산출내역"/>
      <sheetName val="수량산출"/>
      <sheetName val="경율산정.XLS"/>
      <sheetName val="1안"/>
      <sheetName val="조명시설"/>
      <sheetName val="내역"/>
      <sheetName val="명세서"/>
      <sheetName val="table"/>
      <sheetName val="을"/>
      <sheetName val="6호기"/>
      <sheetName val="견적을지"/>
      <sheetName val="조직"/>
      <sheetName val="데이타"/>
      <sheetName val="식재인부"/>
      <sheetName val="재정비직인"/>
      <sheetName val="재정비내역"/>
      <sheetName val="지적고시내역"/>
      <sheetName val="Sheet6"/>
      <sheetName val="총괄내역서"/>
      <sheetName val="수량산출(모형)"/>
      <sheetName val="수량산출(공수)"/>
      <sheetName val="모형단가"/>
      <sheetName val="금액내역서"/>
      <sheetName val="내역을"/>
      <sheetName val="부하계산서"/>
      <sheetName val="부하(성남)"/>
      <sheetName val="교수설계"/>
      <sheetName val="공정집계_국별"/>
      <sheetName val="내역서1-2"/>
      <sheetName val="인제내역"/>
      <sheetName val="Option"/>
      <sheetName val="Sheet1 (2)"/>
      <sheetName val="252K444"/>
      <sheetName val="최종총괄"/>
      <sheetName val="세부산출내역서"/>
      <sheetName val="공사원가계산서"/>
      <sheetName val="제-노임"/>
      <sheetName val="표지 (2)"/>
      <sheetName val="전기일위대가"/>
      <sheetName val="LEGEND"/>
      <sheetName val="교통대책내역"/>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자재조사표"/>
      <sheetName val="별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원본(갑지)"/>
      <sheetName val="인사자료총집계"/>
      <sheetName val="건축내역"/>
      <sheetName val="설비단가표"/>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ABUT수량-A1"/>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원가 (2)"/>
      <sheetName val=" 냉각수펌프"/>
      <sheetName val="설계명세서"/>
      <sheetName val="신우"/>
      <sheetName val="Sheet5"/>
      <sheetName val="1층"/>
      <sheetName val="유기공정"/>
      <sheetName val="중기손료"/>
      <sheetName val="공통가설(기준안)"/>
      <sheetName val="정보"/>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대비"/>
      <sheetName val="조명율"/>
      <sheetName val="입력"/>
      <sheetName val="구의33고"/>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원가계산서"/>
      <sheetName val="전선 및 전선관"/>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22전선(P)"/>
      <sheetName val="22전선(L)"/>
      <sheetName val="22전선(R)"/>
      <sheetName val="단위중량"/>
      <sheetName val="연결임시"/>
      <sheetName val="가로등내역서"/>
      <sheetName val="FitOutConfCentre"/>
      <sheetName val="FAB별"/>
      <sheetName val="C-직노1"/>
      <sheetName val="000000"/>
      <sheetName val="조건입력"/>
      <sheetName val="조건입력(2)"/>
      <sheetName val="장비선정"/>
      <sheetName val="내역서-CCTV"/>
      <sheetName val="copy"/>
      <sheetName val="서식"/>
      <sheetName val="실행"/>
      <sheetName val="내역서(교량)전체"/>
      <sheetName val="심사계산"/>
      <sheetName val="심사물량"/>
      <sheetName val="5.연간운전비계산서"/>
      <sheetName val="비탈면보호공수량산출"/>
      <sheetName val="공사현황"/>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2000.11월설계내역"/>
      <sheetName val="전선 및 전선관"/>
      <sheetName val="조명율표"/>
      <sheetName val="총괄"/>
      <sheetName val="토목"/>
      <sheetName val="설계예산서"/>
      <sheetName val="수량집계"/>
      <sheetName val="가로등내역서"/>
      <sheetName val="실행철강하도"/>
      <sheetName val="DATA"/>
      <sheetName val="#REF"/>
      <sheetName val="수량산출서"/>
      <sheetName val="일위대가"/>
      <sheetName val="터파기및재료"/>
      <sheetName val="말뚝지지력산정"/>
      <sheetName val="집계표"/>
      <sheetName val="단가"/>
      <sheetName val="총괄표"/>
      <sheetName val="내역서2안"/>
      <sheetName val="내역서"/>
      <sheetName val="단가산출"/>
      <sheetName val="소야공정계획표"/>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입찰안"/>
      <sheetName val="하조서"/>
      <sheetName val="내역"/>
      <sheetName val="보증수수료산출"/>
      <sheetName val="준검 내역서"/>
      <sheetName val="6호기"/>
      <sheetName val="수량산출"/>
      <sheetName val="1.수인터널"/>
      <sheetName val="가로등"/>
      <sheetName val="bid"/>
      <sheetName val="공사비예산서(토목분)"/>
      <sheetName val="수목데이타 "/>
      <sheetName val="변압기 및 발전기 용량"/>
      <sheetName val="기계경비"/>
      <sheetName val="일위대가(목록)"/>
      <sheetName val="재료비"/>
      <sheetName val="단가 및 재료비"/>
      <sheetName val="각형맨홀"/>
      <sheetName val="수목단가"/>
      <sheetName val="시설수량표"/>
      <sheetName val="식재수량표"/>
      <sheetName val="일위목록"/>
      <sheetName val="자재단가"/>
      <sheetName val="일위대가표"/>
      <sheetName val="2006기계경비산출표"/>
      <sheetName val="단가조사"/>
      <sheetName val="일위대가표(유단가)"/>
      <sheetName val="예산갑지"/>
      <sheetName val="AS포장복구 "/>
      <sheetName val="INPUT"/>
      <sheetName val="점검총괄"/>
      <sheetName val="CABLE SIZE-3"/>
      <sheetName val="공구원가계산"/>
      <sheetName val="1차증가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JUCK"/>
      <sheetName val="EQUIP-H"/>
      <sheetName val="경비_원본"/>
      <sheetName val="Total"/>
      <sheetName val="BASIC (2)"/>
      <sheetName val="부하계산서"/>
      <sheetName val="원가계산"/>
      <sheetName val="부속동"/>
      <sheetName val="상수도토공집계표"/>
      <sheetName val="교각1"/>
      <sheetName val="ASP포장"/>
      <sheetName val="내역서(전기)"/>
      <sheetName val="2000년1차"/>
      <sheetName val="부대내역"/>
      <sheetName val="표지 (2)"/>
      <sheetName val="에너지동"/>
      <sheetName val="연습"/>
      <sheetName val="정부노임단가"/>
      <sheetName val="3BL공동구 수량"/>
      <sheetName val="단가산출서(기계)"/>
      <sheetName val="입찰결과(DATA)"/>
      <sheetName val="데이타"/>
      <sheetName val="예산변경사항"/>
      <sheetName val="요율"/>
      <sheetName val="자재대"/>
      <sheetName val="대치판정"/>
      <sheetName val="5.정산서"/>
      <sheetName val="코드표"/>
      <sheetName val="Sheet1 (2)"/>
      <sheetName val="MOTOR"/>
      <sheetName val="소요자재"/>
      <sheetName val="노무산출서"/>
      <sheetName val="ETC"/>
      <sheetName val="기계경비시간당손료목록"/>
      <sheetName val="동력부하(도산)"/>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자재목록"/>
      <sheetName val="연결관산출조서"/>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 상부공통집계(총괄)"/>
      <sheetName val="관급총괄"/>
      <sheetName val="2007일위 "/>
      <sheetName val="토목일위 (83~)"/>
      <sheetName val="표지판일위(105~"/>
      <sheetName val="장비일위"/>
      <sheetName val="재료1월호"/>
      <sheetName val="노무비 "/>
      <sheetName val="00000000"/>
      <sheetName val="간선계산"/>
      <sheetName val="기계내역"/>
      <sheetName val="기계경비(시간당)"/>
      <sheetName val="램머"/>
      <sheetName val="간접1"/>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돌망태단위수량"/>
      <sheetName val="가감수량"/>
      <sheetName val="맨홀수량산출"/>
      <sheetName val="2000전체분"/>
      <sheetName val="일반수량"/>
      <sheetName val="외주"/>
      <sheetName val="Macro(차단기)"/>
      <sheetName val="BOX전기내역"/>
      <sheetName val="신우"/>
      <sheetName val="단가조사서"/>
      <sheetName val="20관리비율"/>
      <sheetName val="말뚝물량"/>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옹벽수량집계"/>
      <sheetName val="1SPAN"/>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적용(기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BQ"/>
      <sheetName val="견적조건"/>
      <sheetName val="견적조건(을지)"/>
      <sheetName val="대구실행"/>
      <sheetName val="Baby일위대가"/>
      <sheetName val="0.집계"/>
      <sheetName val="구역화물"/>
      <sheetName val="단가일람"/>
      <sheetName val="unit 4"/>
      <sheetName val="Summary Sheets"/>
      <sheetName val="일위목록-기"/>
      <sheetName val="6동"/>
      <sheetName val="부대공Ⅱ"/>
      <sheetName val="Chart1"/>
      <sheetName val="단위내역목록"/>
      <sheetName val="단위내역서"/>
      <sheetName val="원가(1)"/>
      <sheetName val="원가(2)"/>
      <sheetName val="공량산출서"/>
      <sheetName val="인건비"/>
      <sheetName val="총괄집계표"/>
      <sheetName val="DATA1"/>
      <sheetName val="제품별"/>
      <sheetName val="ABUT수량-A1"/>
      <sheetName val="22단가(철거)"/>
      <sheetName val="49단가"/>
      <sheetName val="49단가(철거)"/>
      <sheetName val="22단가"/>
      <sheetName val="참조-(1)"/>
      <sheetName val="제수변수량"/>
      <sheetName val="공기변수량"/>
      <sheetName val="통장출금액"/>
      <sheetName val="단면가정"/>
      <sheetName val="노임"/>
      <sheetName val="버스운행안내"/>
      <sheetName val="예방접종계획"/>
      <sheetName val="근태계획서"/>
      <sheetName val="Data&amp;Result"/>
      <sheetName val="MACRO(MCC)"/>
      <sheetName val="공종별원가계산"/>
      <sheetName val="우수맨홀공제단위수량"/>
      <sheetName val="JUCKEYK"/>
      <sheetName val="VA_code"/>
      <sheetName val="말고개터널조명전압강하"/>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약품설비"/>
      <sheetName val="PO-BOQ"/>
      <sheetName val="9-1차이내역"/>
      <sheetName val="견적대비"/>
      <sheetName val="CTEMCOST"/>
      <sheetName val="담장산출"/>
      <sheetName val="수로교총재료집계"/>
      <sheetName val="001"/>
      <sheetName val="노무비"/>
      <sheetName val="총계"/>
      <sheetName val="입찰보고"/>
      <sheetName val="1차설계변경내역"/>
      <sheetName val="노무비단가"/>
      <sheetName val="일위대가(가설)"/>
      <sheetName val="실행내역서"/>
      <sheetName val="BID-도로"/>
      <sheetName val="내력서"/>
      <sheetName val="대창(함평)-창열"/>
      <sheetName val="대창(장성)"/>
      <sheetName val="일위집계표"/>
      <sheetName val="일위대가(출입)"/>
      <sheetName val="일위대가(계측기설치)"/>
      <sheetName val="변경비교-을"/>
      <sheetName val="견적의뢰서"/>
      <sheetName val="전차선로 물량표"/>
      <sheetName val="토량1-1"/>
      <sheetName val="구조물철거타공정이월"/>
      <sheetName val="조경일람"/>
      <sheetName val="일위대가목록"/>
      <sheetName val="하수급견적대비"/>
      <sheetName val="기자재대비표"/>
      <sheetName val="48일위"/>
      <sheetName val="48수량"/>
      <sheetName val="22수량"/>
      <sheetName val="49일위"/>
      <sheetName val="22일위"/>
      <sheetName val="49수량"/>
      <sheetName val="물량표"/>
      <sheetName val="AILC004"/>
      <sheetName val="노임(1차)"/>
      <sheetName val="전기혼잡제경비(45)"/>
      <sheetName val="단가표"/>
      <sheetName val="관로"/>
      <sheetName val="제수"/>
      <sheetName val="공기"/>
      <sheetName val="9GNG운반"/>
      <sheetName val="백호우계수"/>
      <sheetName val="LP-S"/>
      <sheetName val="원가계산서"/>
      <sheetName val="정화조방수미장"/>
      <sheetName val="견적990322"/>
      <sheetName val="포장공"/>
      <sheetName val="인건비 "/>
      <sheetName val="입출재고현황 (2)"/>
      <sheetName val="의왕내역"/>
      <sheetName val="가설건물"/>
      <sheetName val="기초코드"/>
      <sheetName val="공사별 가중치 산출근거(토목)"/>
      <sheetName val="가중치근거(조경)"/>
      <sheetName val="2공구산출내역"/>
      <sheetName val="°ø»çºñ¿¹»ê¼­(Åä¸ñºÐ)"/>
      <sheetName val="°¢Çü¸ÇÈ¦"/>
      <sheetName val="¼ö¸ñ´Ü°¡"/>
      <sheetName val="½Ã¼³¼ö·®Ç¥"/>
      <sheetName val="½ÄÀç¼ö·®Ç¥"/>
      <sheetName val="ÀÏÀ§¸ñ·Ï"/>
      <sheetName val="ÀÚÀç´Ü°¡"/>
      <sheetName val="°¡·Îµî"/>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일위대가표 (2)"/>
      <sheetName val="포장복구집계"/>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종합기별"/>
      <sheetName val="탑(을지)"/>
      <sheetName val="노무비 근거"/>
      <sheetName val="3"/>
      <sheetName val="노무비명세서"/>
      <sheetName val="소요자재명세서"/>
      <sheetName val="울진항공등화 내역서"/>
      <sheetName val="교실"/>
      <sheetName val="기성"/>
      <sheetName val="기성내역 진짜"/>
      <sheetName val="기성갑지"/>
      <sheetName val="2회기성사정"/>
      <sheetName val="3회기성갑지"/>
      <sheetName val="3회총괄"/>
      <sheetName val="3회기성"/>
      <sheetName val="실행갑지"/>
      <sheetName val="Mc1"/>
      <sheetName val="2000,9월 일위"/>
      <sheetName val="일반수량총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자재단가표"/>
      <sheetName val="고창터널(고창방향)"/>
      <sheetName val="재료집계"/>
      <sheetName val="설계기준 및 하중계산"/>
      <sheetName val="입력값"/>
      <sheetName val="아파트기별"/>
      <sheetName val="공리일"/>
      <sheetName val="LEGEND"/>
      <sheetName val="기본DATA"/>
      <sheetName val="LD일"/>
      <sheetName val="FA설치명세"/>
      <sheetName val="FD"/>
      <sheetName val="증감대비"/>
      <sheetName val="공종단가"/>
      <sheetName val="Á¡°ËÃÑ°ý"/>
      <sheetName val="»ó¼öµµÅä°øÁý°èÇ¥"/>
      <sheetName val="°ßÀû´ëºñ"/>
      <sheetName val="ÀÏÀ§´ë°¡Ç¥(À¯´Ü°¡)"/>
      <sheetName val="ÀÚÀç¸ñ·Ï"/>
      <sheetName val="20°ü¸®ºñÀ²"/>
      <sheetName val="직공비"/>
      <sheetName val="2F 회의실견적(5_14 일대)"/>
      <sheetName val="주관사업"/>
      <sheetName val="수문일1"/>
      <sheetName val="발주설계서(당초)"/>
      <sheetName val="가시설단위수량"/>
      <sheetName val="SORCE1"/>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자  재"/>
      <sheetName val="금액내역서"/>
      <sheetName val="정화조동내역"/>
      <sheetName val="단위수량"/>
      <sheetName val="관리사무소"/>
      <sheetName val="북제주-표지"/>
      <sheetName val="총괄내역서"/>
      <sheetName val="표준안전집계"/>
      <sheetName val="표준안전내역"/>
      <sheetName val="b_balju_cho"/>
      <sheetName val="현장관리비 "/>
      <sheetName val="기자재비"/>
      <sheetName val="사각맨홀"/>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AS복구"/>
      <sheetName val="중기터파기"/>
      <sheetName val="변수값"/>
      <sheetName val="중기상차"/>
      <sheetName val="노임,재료비"/>
      <sheetName val="명세서"/>
      <sheetName val="시멘트"/>
      <sheetName val="단가목록"/>
      <sheetName val="15"/>
      <sheetName val="단가산출서"/>
      <sheetName val="J直材4"/>
      <sheetName val="일위"/>
      <sheetName val="중기사용료"/>
      <sheetName val="총괄서"/>
      <sheetName val="공무공A"/>
      <sheetName val="할증 "/>
      <sheetName val="신공항A-9(원가수정)"/>
      <sheetName val="출력X"/>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BJJIN"/>
      <sheetName val="시공계획"/>
      <sheetName val="36신설수량"/>
      <sheetName val="cost"/>
      <sheetName val="산근"/>
      <sheetName val="세부내역"/>
      <sheetName val="평교-내역"/>
      <sheetName val="산출내역서"/>
      <sheetName val="guard(mac)"/>
      <sheetName val="품셈TABLE"/>
      <sheetName val="품셈표"/>
      <sheetName val="부대대비"/>
      <sheetName val="냉연집계"/>
      <sheetName val="BSD (2)"/>
      <sheetName val="저"/>
      <sheetName val="Macro2"/>
      <sheetName val="품셈"/>
      <sheetName val="SLAB&quot;1&quot;"/>
      <sheetName val="경상비"/>
      <sheetName val="공내역"/>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목동1절주.bh01"/>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중기일위대가"/>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DATA 입력란"/>
      <sheetName val="1. 설계조건 2.단면가정 3. 하중계산"/>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물가"/>
      <sheetName val="경산"/>
      <sheetName val="주방환기"/>
      <sheetName val="하중산정"/>
      <sheetName val="토목주소"/>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역T형"/>
      <sheetName val="P-산#1-1(WOWA1)"/>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IMPEADENCE MAP 취수장"/>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단가견적조사표"/>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refreshError="1"/>
      <sheetData sheetId="405"/>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sheetData sheetId="462"/>
      <sheetData sheetId="463"/>
      <sheetData sheetId="464" refreshError="1"/>
      <sheetData sheetId="465" refreshError="1"/>
      <sheetData sheetId="466"/>
      <sheetData sheetId="467"/>
      <sheetData sheetId="468" refreshError="1"/>
      <sheetData sheetId="469" refreshError="1"/>
      <sheetData sheetId="470" refreshError="1"/>
      <sheetData sheetId="471" refreshError="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efreshError="1"/>
      <sheetData sheetId="2" refreshError="1"/>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갑지"/>
      <sheetName val="과천MAIN"/>
      <sheetName val="일위 (2)"/>
      <sheetName val="갑지 (2)"/>
      <sheetName val="산출근거서"/>
      <sheetName val="일위"/>
      <sheetName val="NOMUBI"/>
      <sheetName val="sw1"/>
      <sheetName val="PROCES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서"/>
      <sheetName val="원가내역서"/>
      <sheetName val="일위대가표"/>
      <sheetName val="내역서"/>
      <sheetName val="간지1"/>
      <sheetName val="간지2"/>
      <sheetName val="총괄표지"/>
      <sheetName val="표지 "/>
      <sheetName val="원가계산서(기계건축)"/>
      <sheetName val="원가계산서(기계)"/>
      <sheetName val="총괄표"/>
      <sheetName val="일위대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Sheet1"/>
    </sheetNames>
    <sheetDataSet>
      <sheetData sheetId="0" refreshError="1"/>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중기사용료"/>
      <sheetName val="단면치수"/>
      <sheetName val="차액보증"/>
      <sheetName val="화재 탐지 설비"/>
      <sheetName val="산출근거"/>
      <sheetName val="변경품셈총괄"/>
      <sheetName val="인력터파기품"/>
      <sheetName val="Sheet1"/>
      <sheetName val="직공비"/>
      <sheetName val="NOMUBI"/>
      <sheetName val="sw1"/>
      <sheetName val="Upgrades pricing"/>
      <sheetName val="자재단가"/>
      <sheetName val="비교표"/>
      <sheetName val="우수"/>
      <sheetName val="1단계"/>
      <sheetName val="지급자재"/>
      <sheetName val="마산방향"/>
      <sheetName val="진주방향"/>
      <sheetName val="하수급견적대비"/>
      <sheetName val="덕전리"/>
      <sheetName val="Sheet6"/>
      <sheetName val="관경별우수관집계"/>
      <sheetName val="Sheet2"/>
      <sheetName val="갑지(추정)"/>
      <sheetName val="BSD (2)"/>
      <sheetName val="BID"/>
      <sheetName val="#REF"/>
      <sheetName val="cp1"/>
      <sheetName val="기초작업"/>
      <sheetName val="설비"/>
      <sheetName val="대림경상68억"/>
      <sheetName val="플랜트 설치"/>
      <sheetName val="금융비용"/>
      <sheetName val="차수"/>
      <sheetName val="입찰안"/>
      <sheetName val="PROJECT BRIEF"/>
      <sheetName val="평당자료"/>
      <sheetName val="전체"/>
      <sheetName val="단가산출"/>
      <sheetName val="Macro2"/>
      <sheetName val="잔수량(작성)"/>
      <sheetName val="유림총괄"/>
      <sheetName val="일위_파일"/>
      <sheetName val="표지"/>
      <sheetName val="Total"/>
      <sheetName val="선정요령"/>
      <sheetName val="추가예산"/>
      <sheetName val="POOM_MOTO"/>
      <sheetName val="POOM_MOTO2"/>
      <sheetName val="공통가설"/>
      <sheetName val="총괄-1"/>
      <sheetName val="원가서"/>
      <sheetName val="공량산출서"/>
      <sheetName val="안양동교 1안"/>
      <sheetName val="ABUT수량-A1"/>
      <sheetName val="JUCKEYK"/>
      <sheetName val="00상노임"/>
      <sheetName val="노임단가"/>
      <sheetName val="WORK"/>
      <sheetName val="기계경비"/>
      <sheetName val="건축공사"/>
      <sheetName val="대치판정"/>
      <sheetName val="조명시설"/>
      <sheetName val="2.대외공문"/>
      <sheetName val="5.전사투자계획종함안"/>
      <sheetName val="손익차9월2"/>
      <sheetName val="업체별기성내역"/>
      <sheetName val="9GNG운반"/>
      <sheetName val="목록"/>
      <sheetName val="간접(90)"/>
      <sheetName val="남양내역"/>
      <sheetName val="용수간선"/>
      <sheetName val="Macro(차단기)"/>
      <sheetName val="견적정보"/>
      <sheetName val="COVER"/>
      <sheetName val="단양 00 아파트-세부내역"/>
      <sheetName val="날개벽수량표"/>
      <sheetName val="전 기"/>
      <sheetName val="관급"/>
      <sheetName val="중동상가"/>
      <sheetName val="선급금신청서"/>
      <sheetName val="시화점실행"/>
      <sheetName val="맨홀수량산출"/>
      <sheetName val="관급자재"/>
      <sheetName val="정렬"/>
      <sheetName val="기둥(원형)"/>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승달문예회관)"/>
      <sheetName val="변압기용량"/>
      <sheetName val="발전기"/>
      <sheetName val="발전기부하"/>
      <sheetName val="축전지"/>
      <sheetName val="전압조건"/>
      <sheetName val="전압강하계산서"/>
      <sheetName val="부하조건"/>
      <sheetName val="부하계산서"/>
      <sheetName val="부하(성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 val="총계"/>
      <sheetName val="총괄"/>
      <sheetName val="code"/>
      <sheetName val="사용설명서"/>
      <sheetName val="reser"/>
      <sheetName val="Module1"/>
      <sheetName val="Module2"/>
      <sheetName val="Modul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E2 (품셈표)"/>
      <sheetName val="PULLING SUPT등"/>
      <sheetName val="#REF"/>
      <sheetName val="단가산"/>
      <sheetName val="품셈"/>
      <sheetName val="cable품셈표(한전)"/>
      <sheetName val="노임단가"/>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000000"/>
      <sheetName val="감리집계"/>
      <sheetName val="감리산출기초"/>
      <sheetName val="원가(보고서)"/>
      <sheetName val="원가"/>
      <sheetName val="총괄표"/>
      <sheetName val="48단가"/>
      <sheetName val="49단가"/>
      <sheetName val="22단가"/>
      <sheetName val="48산출"/>
      <sheetName val="49산출"/>
      <sheetName val="22산출"/>
      <sheetName val="자재단가"/>
      <sheetName val="노임단가"/>
      <sheetName val="원가산출근거"/>
      <sheetName val="산출근거"/>
      <sheetName val="총괄표 (2)"/>
      <sheetName val="48단가 (2)"/>
      <sheetName val="49단가 (2)"/>
      <sheetName val="화재 탐지 설비"/>
      <sheetName val="정부노임단가"/>
      <sheetName val="총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B1" t="str">
            <v>자   재   단   가   비   교   표</v>
          </cell>
        </row>
        <row r="2">
          <cell r="B2" t="str">
            <v>품      명</v>
          </cell>
          <cell r="C2" t="str">
            <v>규      격</v>
          </cell>
          <cell r="D2" t="str">
            <v>단위</v>
          </cell>
          <cell r="E2" t="str">
            <v>물가자료(12월)</v>
          </cell>
          <cell r="G2" t="str">
            <v>물가정보(12월)</v>
          </cell>
          <cell r="I2" t="str">
            <v>가격정보</v>
          </cell>
          <cell r="K2" t="str">
            <v>견  적  1</v>
          </cell>
          <cell r="M2" t="str">
            <v>견  적  2</v>
          </cell>
          <cell r="O2" t="str">
            <v>최저가격</v>
          </cell>
          <cell r="P2" t="str">
            <v>적용가격</v>
          </cell>
          <cell r="Q2" t="str">
            <v>비  고</v>
          </cell>
        </row>
        <row r="3">
          <cell r="E3" t="str">
            <v>Page</v>
          </cell>
          <cell r="F3" t="str">
            <v>단  가</v>
          </cell>
          <cell r="G3" t="str">
            <v>Page</v>
          </cell>
          <cell r="H3" t="str">
            <v>단  가</v>
          </cell>
          <cell r="I3" t="str">
            <v>Page</v>
          </cell>
          <cell r="J3" t="str">
            <v>단  가</v>
          </cell>
          <cell r="K3" t="str">
            <v>Page</v>
          </cell>
          <cell r="L3" t="str">
            <v>단  가</v>
          </cell>
          <cell r="M3" t="str">
            <v>Page</v>
          </cell>
          <cell r="N3" t="str">
            <v>단  가</v>
          </cell>
        </row>
        <row r="4">
          <cell r="A4">
            <v>200</v>
          </cell>
          <cell r="B4" t="str">
            <v xml:space="preserve"> 6.6kV 가교PE케이블</v>
          </cell>
          <cell r="C4" t="str">
            <v xml:space="preserve"> 6.9kV CV 60㎟/1C</v>
          </cell>
          <cell r="D4" t="str">
            <v>m</v>
          </cell>
          <cell r="O4">
            <v>0</v>
          </cell>
          <cell r="P4">
            <v>0</v>
          </cell>
          <cell r="Q4" t="str">
            <v>관 급</v>
          </cell>
        </row>
        <row r="5">
          <cell r="A5">
            <v>201</v>
          </cell>
          <cell r="B5" t="str">
            <v xml:space="preserve"> 6.6kV 가교PE케이블</v>
          </cell>
          <cell r="C5" t="str">
            <v xml:space="preserve"> 6.9kV CV 100㎟/1C</v>
          </cell>
          <cell r="D5" t="str">
            <v>m</v>
          </cell>
          <cell r="O5">
            <v>0</v>
          </cell>
          <cell r="P5">
            <v>0</v>
          </cell>
          <cell r="Q5" t="str">
            <v>관 급</v>
          </cell>
        </row>
        <row r="6">
          <cell r="A6">
            <v>202</v>
          </cell>
          <cell r="B6" t="str">
            <v xml:space="preserve"> 600V 가교PE케이블</v>
          </cell>
          <cell r="C6" t="str">
            <v xml:space="preserve"> CV 5.5㎟/1C</v>
          </cell>
          <cell r="D6" t="str">
            <v>m</v>
          </cell>
          <cell r="E6">
            <v>846</v>
          </cell>
          <cell r="F6">
            <v>320</v>
          </cell>
          <cell r="G6">
            <v>897</v>
          </cell>
          <cell r="H6">
            <v>315</v>
          </cell>
          <cell r="O6">
            <v>315</v>
          </cell>
          <cell r="P6">
            <v>315</v>
          </cell>
        </row>
        <row r="7">
          <cell r="A7">
            <v>203</v>
          </cell>
          <cell r="B7" t="str">
            <v xml:space="preserve"> 600V 가교PE케이블</v>
          </cell>
          <cell r="C7" t="str">
            <v xml:space="preserve"> CV 8㎟/2C</v>
          </cell>
          <cell r="D7" t="str">
            <v>m</v>
          </cell>
          <cell r="E7">
            <v>846</v>
          </cell>
          <cell r="F7">
            <v>975</v>
          </cell>
          <cell r="G7">
            <v>897</v>
          </cell>
          <cell r="H7">
            <v>963</v>
          </cell>
          <cell r="O7">
            <v>963</v>
          </cell>
          <cell r="P7">
            <v>963</v>
          </cell>
        </row>
        <row r="8">
          <cell r="A8">
            <v>204</v>
          </cell>
          <cell r="B8" t="str">
            <v xml:space="preserve"> 600V 가교PE케이블</v>
          </cell>
          <cell r="C8" t="str">
            <v xml:space="preserve"> CV 14㎟/1C</v>
          </cell>
          <cell r="D8" t="str">
            <v>m</v>
          </cell>
          <cell r="E8">
            <v>846</v>
          </cell>
          <cell r="F8">
            <v>650</v>
          </cell>
          <cell r="G8">
            <v>897</v>
          </cell>
          <cell r="H8">
            <v>642</v>
          </cell>
          <cell r="O8">
            <v>642</v>
          </cell>
          <cell r="P8">
            <v>642</v>
          </cell>
        </row>
        <row r="9">
          <cell r="A9">
            <v>205</v>
          </cell>
          <cell r="B9" t="str">
            <v xml:space="preserve"> 600V 가교PE케이블</v>
          </cell>
          <cell r="C9" t="str">
            <v xml:space="preserve"> CV 22㎟/1C</v>
          </cell>
          <cell r="D9" t="str">
            <v>m</v>
          </cell>
          <cell r="E9">
            <v>846</v>
          </cell>
          <cell r="F9">
            <v>939</v>
          </cell>
          <cell r="G9">
            <v>897</v>
          </cell>
          <cell r="H9">
            <v>928</v>
          </cell>
          <cell r="O9">
            <v>928</v>
          </cell>
          <cell r="P9">
            <v>928</v>
          </cell>
        </row>
        <row r="10">
          <cell r="A10">
            <v>206</v>
          </cell>
          <cell r="B10" t="str">
            <v xml:space="preserve"> 600V 가교PE케이블</v>
          </cell>
          <cell r="C10" t="str">
            <v xml:space="preserve"> CV 38㎟/1C</v>
          </cell>
          <cell r="D10" t="str">
            <v>m</v>
          </cell>
          <cell r="E10">
            <v>846</v>
          </cell>
          <cell r="F10">
            <v>1469</v>
          </cell>
          <cell r="G10">
            <v>897</v>
          </cell>
          <cell r="H10">
            <v>1451</v>
          </cell>
          <cell r="O10">
            <v>1451</v>
          </cell>
          <cell r="P10">
            <v>1451</v>
          </cell>
        </row>
        <row r="11">
          <cell r="A11">
            <v>207</v>
          </cell>
          <cell r="B11" t="str">
            <v xml:space="preserve"> 600V 가교PE케이블</v>
          </cell>
          <cell r="C11" t="str">
            <v xml:space="preserve"> CV 60㎟/1C</v>
          </cell>
          <cell r="D11" t="str">
            <v>m</v>
          </cell>
          <cell r="E11">
            <v>846</v>
          </cell>
          <cell r="F11">
            <v>2300</v>
          </cell>
          <cell r="G11">
            <v>897</v>
          </cell>
          <cell r="H11">
            <v>2272</v>
          </cell>
          <cell r="O11">
            <v>2272</v>
          </cell>
          <cell r="P11">
            <v>2272</v>
          </cell>
        </row>
        <row r="12">
          <cell r="A12">
            <v>208</v>
          </cell>
          <cell r="B12" t="str">
            <v xml:space="preserve"> 600V 가교PE케이블</v>
          </cell>
          <cell r="C12" t="str">
            <v xml:space="preserve"> CV 100㎟/1C</v>
          </cell>
          <cell r="D12" t="str">
            <v>m</v>
          </cell>
          <cell r="E12">
            <v>846</v>
          </cell>
          <cell r="F12">
            <v>3724</v>
          </cell>
          <cell r="G12">
            <v>897</v>
          </cell>
          <cell r="H12">
            <v>3679</v>
          </cell>
          <cell r="O12">
            <v>3679</v>
          </cell>
          <cell r="P12">
            <v>3679</v>
          </cell>
        </row>
        <row r="13">
          <cell r="A13">
            <v>209</v>
          </cell>
          <cell r="B13" t="str">
            <v xml:space="preserve"> 600V 가교PE케이블</v>
          </cell>
          <cell r="C13" t="str">
            <v xml:space="preserve"> CVV 3.5㎟/4C</v>
          </cell>
          <cell r="D13" t="str">
            <v>m</v>
          </cell>
          <cell r="E13">
            <v>844</v>
          </cell>
          <cell r="F13">
            <v>877</v>
          </cell>
          <cell r="G13">
            <v>892</v>
          </cell>
          <cell r="H13">
            <v>877</v>
          </cell>
          <cell r="O13">
            <v>877</v>
          </cell>
          <cell r="P13">
            <v>877</v>
          </cell>
        </row>
        <row r="14">
          <cell r="A14">
            <v>212</v>
          </cell>
          <cell r="B14" t="str">
            <v xml:space="preserve"> 제어용케이블</v>
          </cell>
          <cell r="C14" t="str">
            <v xml:space="preserve"> CVV-SB 2.0㎟/4C</v>
          </cell>
          <cell r="D14" t="str">
            <v>m</v>
          </cell>
          <cell r="E14">
            <v>845</v>
          </cell>
          <cell r="F14">
            <v>979</v>
          </cell>
          <cell r="G14">
            <v>892</v>
          </cell>
          <cell r="H14">
            <v>979</v>
          </cell>
          <cell r="O14">
            <v>979</v>
          </cell>
          <cell r="P14">
            <v>979</v>
          </cell>
        </row>
        <row r="15">
          <cell r="A15">
            <v>214</v>
          </cell>
          <cell r="B15" t="str">
            <v xml:space="preserve"> 통신케이블</v>
          </cell>
          <cell r="C15" t="str">
            <v xml:space="preserve"> RS 232C 4.27㎟/4C</v>
          </cell>
          <cell r="D15" t="str">
            <v>m</v>
          </cell>
          <cell r="K15" t="str">
            <v>ABB</v>
          </cell>
          <cell r="L15">
            <v>2500</v>
          </cell>
          <cell r="O15">
            <v>2500</v>
          </cell>
          <cell r="P15">
            <v>2500</v>
          </cell>
        </row>
        <row r="16">
          <cell r="A16">
            <v>215</v>
          </cell>
          <cell r="B16" t="str">
            <v xml:space="preserve"> 접지용전선</v>
          </cell>
          <cell r="C16" t="str">
            <v xml:space="preserve"> CU 38㎟</v>
          </cell>
          <cell r="D16" t="str">
            <v>m</v>
          </cell>
          <cell r="E16">
            <v>858</v>
          </cell>
          <cell r="F16">
            <v>1195</v>
          </cell>
          <cell r="G16">
            <v>904</v>
          </cell>
          <cell r="H16">
            <v>1209</v>
          </cell>
          <cell r="O16">
            <v>1195</v>
          </cell>
          <cell r="P16">
            <v>1195</v>
          </cell>
        </row>
        <row r="17">
          <cell r="A17">
            <v>216</v>
          </cell>
          <cell r="B17" t="str">
            <v xml:space="preserve"> 접지용전선</v>
          </cell>
          <cell r="C17" t="str">
            <v xml:space="preserve"> BC 60㎟</v>
          </cell>
          <cell r="D17" t="str">
            <v>m</v>
          </cell>
          <cell r="E17">
            <v>858</v>
          </cell>
          <cell r="F17">
            <v>1910</v>
          </cell>
          <cell r="G17">
            <v>904</v>
          </cell>
          <cell r="H17">
            <v>1938</v>
          </cell>
          <cell r="O17">
            <v>1910</v>
          </cell>
          <cell r="P17">
            <v>1910</v>
          </cell>
        </row>
        <row r="18">
          <cell r="A18">
            <v>217</v>
          </cell>
          <cell r="B18" t="str">
            <v xml:space="preserve"> 접지용전선</v>
          </cell>
          <cell r="C18" t="str">
            <v xml:space="preserve"> GV 3.5㎟</v>
          </cell>
          <cell r="D18" t="str">
            <v>m</v>
          </cell>
          <cell r="E18">
            <v>843</v>
          </cell>
          <cell r="F18">
            <v>215</v>
          </cell>
          <cell r="G18">
            <v>890</v>
          </cell>
          <cell r="H18">
            <v>219</v>
          </cell>
          <cell r="O18">
            <v>215</v>
          </cell>
          <cell r="P18">
            <v>215</v>
          </cell>
        </row>
        <row r="19">
          <cell r="A19">
            <v>218</v>
          </cell>
          <cell r="B19" t="str">
            <v xml:space="preserve"> 접지용전선</v>
          </cell>
          <cell r="C19" t="str">
            <v xml:space="preserve"> GV 5.5㎟</v>
          </cell>
          <cell r="D19" t="str">
            <v>m</v>
          </cell>
          <cell r="E19">
            <v>843</v>
          </cell>
          <cell r="F19">
            <v>344</v>
          </cell>
          <cell r="G19">
            <v>890</v>
          </cell>
          <cell r="H19">
            <v>349</v>
          </cell>
          <cell r="O19">
            <v>344</v>
          </cell>
          <cell r="P19">
            <v>344</v>
          </cell>
        </row>
        <row r="20">
          <cell r="A20">
            <v>219</v>
          </cell>
          <cell r="B20" t="str">
            <v xml:space="preserve"> 접지용전선</v>
          </cell>
          <cell r="C20" t="str">
            <v xml:space="preserve"> GV 8㎟</v>
          </cell>
          <cell r="D20" t="str">
            <v>m</v>
          </cell>
          <cell r="E20">
            <v>843</v>
          </cell>
          <cell r="F20">
            <v>451</v>
          </cell>
          <cell r="G20">
            <v>890</v>
          </cell>
          <cell r="H20">
            <v>457</v>
          </cell>
          <cell r="O20">
            <v>451</v>
          </cell>
          <cell r="P20">
            <v>451</v>
          </cell>
        </row>
        <row r="21">
          <cell r="A21">
            <v>220</v>
          </cell>
          <cell r="B21" t="str">
            <v xml:space="preserve"> 접지용전선</v>
          </cell>
          <cell r="C21" t="str">
            <v xml:space="preserve"> GV 38㎟</v>
          </cell>
          <cell r="D21" t="str">
            <v>m</v>
          </cell>
          <cell r="E21">
            <v>843</v>
          </cell>
          <cell r="F21">
            <v>1525</v>
          </cell>
          <cell r="G21">
            <v>890</v>
          </cell>
          <cell r="H21">
            <v>1541</v>
          </cell>
          <cell r="O21">
            <v>1525</v>
          </cell>
          <cell r="P21">
            <v>1525</v>
          </cell>
        </row>
        <row r="22">
          <cell r="A22">
            <v>221</v>
          </cell>
          <cell r="B22" t="str">
            <v xml:space="preserve"> 접지용전선</v>
          </cell>
          <cell r="C22" t="str">
            <v xml:space="preserve"> GV 60㎟</v>
          </cell>
          <cell r="D22" t="str">
            <v>m</v>
          </cell>
          <cell r="E22">
            <v>843</v>
          </cell>
          <cell r="F22">
            <v>2357</v>
          </cell>
          <cell r="G22">
            <v>890</v>
          </cell>
          <cell r="H22">
            <v>2385</v>
          </cell>
          <cell r="O22">
            <v>2357</v>
          </cell>
          <cell r="P22">
            <v>2357</v>
          </cell>
        </row>
        <row r="23">
          <cell r="A23">
            <v>222</v>
          </cell>
          <cell r="B23" t="str">
            <v xml:space="preserve"> 접지용전선</v>
          </cell>
          <cell r="C23" t="str">
            <v xml:space="preserve"> GV 80㎟</v>
          </cell>
          <cell r="D23" t="str">
            <v>m</v>
          </cell>
          <cell r="E23">
            <v>843</v>
          </cell>
          <cell r="F23">
            <v>3757</v>
          </cell>
          <cell r="G23">
            <v>890</v>
          </cell>
          <cell r="H23">
            <v>3800</v>
          </cell>
          <cell r="O23">
            <v>3757</v>
          </cell>
          <cell r="P23">
            <v>3757</v>
          </cell>
        </row>
        <row r="24">
          <cell r="A24">
            <v>223</v>
          </cell>
          <cell r="B24" t="str">
            <v xml:space="preserve"> 접지용전선</v>
          </cell>
          <cell r="C24" t="str">
            <v xml:space="preserve"> GV 100㎟</v>
          </cell>
          <cell r="D24" t="str">
            <v>m</v>
          </cell>
          <cell r="E24">
            <v>843</v>
          </cell>
          <cell r="F24">
            <v>3757</v>
          </cell>
          <cell r="G24">
            <v>890</v>
          </cell>
          <cell r="H24">
            <v>3800</v>
          </cell>
          <cell r="O24">
            <v>3757</v>
          </cell>
          <cell r="P24">
            <v>3757</v>
          </cell>
        </row>
        <row r="25">
          <cell r="A25">
            <v>437</v>
          </cell>
          <cell r="B25" t="str">
            <v xml:space="preserve"> 경질비닐전선관</v>
          </cell>
          <cell r="C25" t="str">
            <v xml:space="preserve"> HI 22C</v>
          </cell>
          <cell r="D25" t="str">
            <v>m</v>
          </cell>
          <cell r="E25">
            <v>871</v>
          </cell>
          <cell r="F25">
            <v>315</v>
          </cell>
          <cell r="G25">
            <v>914</v>
          </cell>
          <cell r="H25">
            <v>324</v>
          </cell>
          <cell r="O25">
            <v>315</v>
          </cell>
          <cell r="P25">
            <v>315</v>
          </cell>
        </row>
        <row r="26">
          <cell r="A26">
            <v>224</v>
          </cell>
          <cell r="B26" t="str">
            <v xml:space="preserve"> 경질비닐전선관</v>
          </cell>
          <cell r="C26" t="str">
            <v xml:space="preserve"> HI 28C</v>
          </cell>
          <cell r="D26" t="str">
            <v>m</v>
          </cell>
          <cell r="E26">
            <v>871</v>
          </cell>
          <cell r="F26">
            <v>610</v>
          </cell>
          <cell r="G26">
            <v>914</v>
          </cell>
          <cell r="H26">
            <v>627</v>
          </cell>
          <cell r="O26">
            <v>610</v>
          </cell>
          <cell r="P26">
            <v>610</v>
          </cell>
        </row>
        <row r="27">
          <cell r="A27">
            <v>225</v>
          </cell>
          <cell r="B27" t="str">
            <v xml:space="preserve"> 경질비닐전선관</v>
          </cell>
          <cell r="C27" t="str">
            <v xml:space="preserve"> HI 36C</v>
          </cell>
          <cell r="D27" t="str">
            <v>m</v>
          </cell>
          <cell r="E27">
            <v>871</v>
          </cell>
          <cell r="F27">
            <v>950</v>
          </cell>
          <cell r="G27">
            <v>914</v>
          </cell>
          <cell r="H27">
            <v>908</v>
          </cell>
          <cell r="O27">
            <v>908</v>
          </cell>
          <cell r="P27">
            <v>908</v>
          </cell>
        </row>
        <row r="28">
          <cell r="A28">
            <v>226</v>
          </cell>
          <cell r="B28" t="str">
            <v xml:space="preserve"> 경질비닐전선관</v>
          </cell>
          <cell r="C28" t="str">
            <v xml:space="preserve"> HI 42C</v>
          </cell>
          <cell r="D28" t="str">
            <v>m</v>
          </cell>
          <cell r="E28">
            <v>871</v>
          </cell>
          <cell r="F28">
            <v>1120</v>
          </cell>
          <cell r="G28">
            <v>914</v>
          </cell>
          <cell r="H28">
            <v>1187</v>
          </cell>
          <cell r="O28">
            <v>1120</v>
          </cell>
          <cell r="P28">
            <v>1120</v>
          </cell>
        </row>
        <row r="29">
          <cell r="A29">
            <v>540</v>
          </cell>
          <cell r="B29" t="str">
            <v xml:space="preserve"> 경질비닐전선관</v>
          </cell>
          <cell r="C29" t="str">
            <v xml:space="preserve"> HI 54C</v>
          </cell>
          <cell r="D29" t="str">
            <v>m</v>
          </cell>
          <cell r="E29">
            <v>871</v>
          </cell>
          <cell r="F29">
            <v>1650</v>
          </cell>
          <cell r="G29">
            <v>914</v>
          </cell>
          <cell r="H29">
            <v>1683</v>
          </cell>
          <cell r="O29">
            <v>1650</v>
          </cell>
          <cell r="P29">
            <v>1650</v>
          </cell>
        </row>
        <row r="30">
          <cell r="A30">
            <v>227</v>
          </cell>
          <cell r="B30" t="str">
            <v xml:space="preserve"> 경질비닐전선관</v>
          </cell>
          <cell r="C30" t="str">
            <v xml:space="preserve"> HI 104C</v>
          </cell>
          <cell r="D30" t="str">
            <v>m</v>
          </cell>
          <cell r="E30">
            <v>871</v>
          </cell>
          <cell r="F30">
            <v>3950</v>
          </cell>
          <cell r="G30">
            <v>914</v>
          </cell>
          <cell r="H30">
            <v>4707</v>
          </cell>
          <cell r="O30">
            <v>3950</v>
          </cell>
          <cell r="P30">
            <v>3950</v>
          </cell>
        </row>
        <row r="31">
          <cell r="A31">
            <v>228</v>
          </cell>
          <cell r="B31" t="str">
            <v xml:space="preserve"> 강제전선관</v>
          </cell>
          <cell r="C31" t="str">
            <v xml:space="preserve"> 아연도 82C</v>
          </cell>
          <cell r="D31" t="str">
            <v>m</v>
          </cell>
          <cell r="E31">
            <v>867</v>
          </cell>
          <cell r="F31">
            <v>4540</v>
          </cell>
          <cell r="G31">
            <v>918</v>
          </cell>
          <cell r="H31">
            <v>4756</v>
          </cell>
          <cell r="O31">
            <v>4540</v>
          </cell>
          <cell r="P31">
            <v>4540</v>
          </cell>
        </row>
        <row r="32">
          <cell r="A32">
            <v>229</v>
          </cell>
          <cell r="B32" t="str">
            <v xml:space="preserve"> 강제전선관</v>
          </cell>
          <cell r="C32" t="str">
            <v xml:space="preserve"> 아연도 104C</v>
          </cell>
          <cell r="D32" t="str">
            <v>m</v>
          </cell>
          <cell r="E32">
            <v>867</v>
          </cell>
          <cell r="F32">
            <v>7233</v>
          </cell>
          <cell r="G32">
            <v>918</v>
          </cell>
          <cell r="H32">
            <v>7577</v>
          </cell>
          <cell r="O32">
            <v>7233</v>
          </cell>
          <cell r="P32">
            <v>7233</v>
          </cell>
        </row>
        <row r="33">
          <cell r="A33">
            <v>230</v>
          </cell>
          <cell r="B33" t="str">
            <v xml:space="preserve"> 백관</v>
          </cell>
          <cell r="C33" t="str">
            <v xml:space="preserve">  100mm</v>
          </cell>
          <cell r="D33" t="str">
            <v>m</v>
          </cell>
          <cell r="E33">
            <v>523</v>
          </cell>
          <cell r="F33">
            <v>7392</v>
          </cell>
          <cell r="G33">
            <v>473</v>
          </cell>
          <cell r="H33">
            <v>6141</v>
          </cell>
          <cell r="O33">
            <v>6141</v>
          </cell>
          <cell r="P33">
            <v>6141</v>
          </cell>
        </row>
        <row r="34">
          <cell r="A34">
            <v>231</v>
          </cell>
          <cell r="B34" t="str">
            <v xml:space="preserve"> 백관</v>
          </cell>
          <cell r="C34" t="str">
            <v xml:space="preserve">  150mm</v>
          </cell>
          <cell r="D34" t="str">
            <v>m</v>
          </cell>
          <cell r="E34">
            <v>523</v>
          </cell>
          <cell r="F34">
            <v>11939</v>
          </cell>
          <cell r="G34">
            <v>473</v>
          </cell>
          <cell r="H34">
            <v>10051</v>
          </cell>
          <cell r="O34">
            <v>10051</v>
          </cell>
          <cell r="P34">
            <v>10051</v>
          </cell>
        </row>
        <row r="35">
          <cell r="A35">
            <v>234</v>
          </cell>
          <cell r="B35" t="str">
            <v xml:space="preserve"> 파상형경질PE전선관</v>
          </cell>
          <cell r="C35" t="str">
            <v xml:space="preserve"> 30mm</v>
          </cell>
          <cell r="D35" t="str">
            <v>m</v>
          </cell>
          <cell r="E35">
            <v>872</v>
          </cell>
          <cell r="F35">
            <v>280</v>
          </cell>
          <cell r="G35">
            <v>915</v>
          </cell>
          <cell r="H35">
            <v>340</v>
          </cell>
          <cell r="O35">
            <v>280</v>
          </cell>
          <cell r="P35">
            <v>280</v>
          </cell>
        </row>
        <row r="36">
          <cell r="A36">
            <v>235</v>
          </cell>
          <cell r="B36" t="str">
            <v xml:space="preserve"> 파상형경질PE전선관</v>
          </cell>
          <cell r="C36" t="str">
            <v xml:space="preserve"> 40mm</v>
          </cell>
          <cell r="D36" t="str">
            <v>m</v>
          </cell>
          <cell r="E36">
            <v>872</v>
          </cell>
          <cell r="F36">
            <v>390</v>
          </cell>
          <cell r="G36">
            <v>915</v>
          </cell>
          <cell r="H36">
            <v>510</v>
          </cell>
          <cell r="O36">
            <v>390</v>
          </cell>
          <cell r="P36">
            <v>390</v>
          </cell>
        </row>
        <row r="37">
          <cell r="A37">
            <v>236</v>
          </cell>
          <cell r="B37" t="str">
            <v xml:space="preserve"> 파상형경질PE전선관</v>
          </cell>
          <cell r="C37" t="str">
            <v xml:space="preserve"> 50mm</v>
          </cell>
          <cell r="D37" t="str">
            <v>m</v>
          </cell>
          <cell r="E37">
            <v>872</v>
          </cell>
          <cell r="F37">
            <v>500</v>
          </cell>
          <cell r="G37">
            <v>915</v>
          </cell>
          <cell r="H37">
            <v>640</v>
          </cell>
          <cell r="O37">
            <v>500</v>
          </cell>
          <cell r="P37">
            <v>500</v>
          </cell>
        </row>
        <row r="38">
          <cell r="A38">
            <v>442</v>
          </cell>
          <cell r="B38" t="str">
            <v xml:space="preserve"> 파상형경질PE전선관</v>
          </cell>
          <cell r="C38" t="str">
            <v xml:space="preserve"> 65mm</v>
          </cell>
          <cell r="D38" t="str">
            <v>m</v>
          </cell>
          <cell r="E38">
            <v>872</v>
          </cell>
          <cell r="F38">
            <v>790</v>
          </cell>
          <cell r="G38">
            <v>915</v>
          </cell>
          <cell r="H38">
            <v>850</v>
          </cell>
          <cell r="O38">
            <v>790</v>
          </cell>
          <cell r="P38">
            <v>790</v>
          </cell>
        </row>
        <row r="39">
          <cell r="A39">
            <v>237</v>
          </cell>
          <cell r="B39" t="str">
            <v xml:space="preserve"> 파상형경질PE전선관</v>
          </cell>
          <cell r="C39" t="str">
            <v xml:space="preserve"> 80mm</v>
          </cell>
          <cell r="D39" t="str">
            <v>m</v>
          </cell>
          <cell r="E39">
            <v>872</v>
          </cell>
          <cell r="F39">
            <v>1000</v>
          </cell>
          <cell r="G39">
            <v>915</v>
          </cell>
          <cell r="H39">
            <v>1190</v>
          </cell>
          <cell r="O39">
            <v>1000</v>
          </cell>
          <cell r="P39">
            <v>1000</v>
          </cell>
        </row>
        <row r="40">
          <cell r="A40">
            <v>232</v>
          </cell>
          <cell r="B40" t="str">
            <v xml:space="preserve"> 파상형경질PE전선관</v>
          </cell>
          <cell r="C40" t="str">
            <v xml:space="preserve"> 100mm</v>
          </cell>
          <cell r="D40" t="str">
            <v>m</v>
          </cell>
          <cell r="E40">
            <v>872</v>
          </cell>
          <cell r="F40">
            <v>1600</v>
          </cell>
          <cell r="G40">
            <v>915</v>
          </cell>
          <cell r="H40">
            <v>1790</v>
          </cell>
          <cell r="O40">
            <v>1600</v>
          </cell>
          <cell r="P40">
            <v>1600</v>
          </cell>
        </row>
        <row r="41">
          <cell r="A41">
            <v>233</v>
          </cell>
          <cell r="B41" t="str">
            <v xml:space="preserve"> 파상형경질PE전선관</v>
          </cell>
          <cell r="C41" t="str">
            <v xml:space="preserve"> 125mm</v>
          </cell>
          <cell r="D41" t="str">
            <v>m</v>
          </cell>
          <cell r="E41">
            <v>872</v>
          </cell>
          <cell r="F41">
            <v>2300</v>
          </cell>
          <cell r="G41">
            <v>915</v>
          </cell>
          <cell r="H41">
            <v>2550</v>
          </cell>
          <cell r="O41">
            <v>2300</v>
          </cell>
          <cell r="P41">
            <v>2300</v>
          </cell>
        </row>
        <row r="42">
          <cell r="A42">
            <v>239</v>
          </cell>
          <cell r="B42" t="str">
            <v xml:space="preserve"> 후렉시블전선관</v>
          </cell>
          <cell r="C42" t="str">
            <v xml:space="preserve"> 일반방수 22C</v>
          </cell>
          <cell r="D42" t="str">
            <v>m</v>
          </cell>
          <cell r="G42">
            <v>917</v>
          </cell>
          <cell r="H42">
            <v>2240</v>
          </cell>
          <cell r="O42">
            <v>2240</v>
          </cell>
          <cell r="P42">
            <v>2240</v>
          </cell>
        </row>
        <row r="43">
          <cell r="A43">
            <v>240</v>
          </cell>
          <cell r="B43" t="str">
            <v xml:space="preserve"> 후렉시블전선관</v>
          </cell>
          <cell r="C43" t="str">
            <v xml:space="preserve"> 일반방수 28C</v>
          </cell>
          <cell r="D43" t="str">
            <v>m</v>
          </cell>
          <cell r="G43">
            <v>917</v>
          </cell>
          <cell r="H43">
            <v>2660</v>
          </cell>
          <cell r="O43">
            <v>2660</v>
          </cell>
          <cell r="P43">
            <v>2660</v>
          </cell>
        </row>
        <row r="44">
          <cell r="A44">
            <v>241</v>
          </cell>
          <cell r="B44" t="str">
            <v xml:space="preserve"> 후렉시블전선관</v>
          </cell>
          <cell r="C44" t="str">
            <v xml:space="preserve"> 일반방수 42C</v>
          </cell>
          <cell r="D44" t="str">
            <v>m</v>
          </cell>
          <cell r="G44">
            <v>917</v>
          </cell>
          <cell r="H44">
            <v>5600</v>
          </cell>
          <cell r="O44">
            <v>5600</v>
          </cell>
          <cell r="P44">
            <v>5600</v>
          </cell>
        </row>
        <row r="45">
          <cell r="A45">
            <v>238</v>
          </cell>
          <cell r="B45" t="str">
            <v xml:space="preserve"> 후렉시블전선관</v>
          </cell>
          <cell r="C45" t="str">
            <v xml:space="preserve"> 일반방수 104C</v>
          </cell>
          <cell r="D45" t="str">
            <v>m</v>
          </cell>
          <cell r="G45">
            <v>917</v>
          </cell>
          <cell r="H45">
            <v>29000</v>
          </cell>
          <cell r="O45">
            <v>29000</v>
          </cell>
          <cell r="P45">
            <v>29000</v>
          </cell>
        </row>
        <row r="46">
          <cell r="A46">
            <v>448</v>
          </cell>
          <cell r="B46" t="str">
            <v xml:space="preserve"> F/C 통신관</v>
          </cell>
          <cell r="C46" t="str">
            <v xml:space="preserve"> 100mm</v>
          </cell>
          <cell r="D46" t="str">
            <v>m</v>
          </cell>
          <cell r="G46">
            <v>914</v>
          </cell>
          <cell r="H46">
            <v>3423</v>
          </cell>
          <cell r="O46">
            <v>3423</v>
          </cell>
          <cell r="P46">
            <v>3423</v>
          </cell>
        </row>
        <row r="47">
          <cell r="A47">
            <v>242</v>
          </cell>
          <cell r="B47" t="str">
            <v xml:space="preserve"> 반경철관</v>
          </cell>
          <cell r="C47" t="str">
            <v xml:space="preserve"> 80 x 2 x 2400</v>
          </cell>
          <cell r="D47" t="str">
            <v>개</v>
          </cell>
          <cell r="G47">
            <v>1003</v>
          </cell>
          <cell r="H47">
            <v>16000</v>
          </cell>
          <cell r="O47">
            <v>16000</v>
          </cell>
          <cell r="P47">
            <v>16000</v>
          </cell>
        </row>
        <row r="48">
          <cell r="A48">
            <v>500</v>
          </cell>
          <cell r="B48" t="str">
            <v xml:space="preserve"> 흄 관</v>
          </cell>
          <cell r="C48" t="str">
            <v xml:space="preserve"> 115mm</v>
          </cell>
          <cell r="D48" t="str">
            <v>m</v>
          </cell>
          <cell r="L48">
            <v>9300</v>
          </cell>
          <cell r="O48">
            <v>9300</v>
          </cell>
          <cell r="P48">
            <v>9300</v>
          </cell>
        </row>
        <row r="49">
          <cell r="A49">
            <v>244</v>
          </cell>
          <cell r="B49" t="str">
            <v xml:space="preserve"> CONTROL BOX</v>
          </cell>
          <cell r="C49" t="str">
            <v>450x550x150(터널용)</v>
          </cell>
          <cell r="D49" t="str">
            <v>개</v>
          </cell>
          <cell r="K49" t="str">
            <v>신화</v>
          </cell>
          <cell r="L49">
            <v>242442</v>
          </cell>
          <cell r="O49">
            <v>242442</v>
          </cell>
          <cell r="P49">
            <v>242442</v>
          </cell>
        </row>
        <row r="50">
          <cell r="A50">
            <v>552</v>
          </cell>
          <cell r="B50" t="str">
            <v xml:space="preserve"> 풀박스"A"TYPE</v>
          </cell>
          <cell r="C50" t="str">
            <v xml:space="preserve"> 200x200x100</v>
          </cell>
          <cell r="D50" t="str">
            <v>개</v>
          </cell>
          <cell r="K50" t="str">
            <v>신화</v>
          </cell>
          <cell r="L50">
            <v>20000</v>
          </cell>
          <cell r="O50">
            <v>20000</v>
          </cell>
          <cell r="P50">
            <v>20000</v>
          </cell>
        </row>
        <row r="51">
          <cell r="A51">
            <v>245</v>
          </cell>
          <cell r="B51" t="str">
            <v xml:space="preserve"> 풀박스"B"TYPE</v>
          </cell>
          <cell r="C51" t="str">
            <v xml:space="preserve"> 600x500x200</v>
          </cell>
          <cell r="D51" t="str">
            <v>개</v>
          </cell>
          <cell r="K51" t="str">
            <v>신화</v>
          </cell>
          <cell r="L51">
            <v>175000</v>
          </cell>
          <cell r="O51">
            <v>175000</v>
          </cell>
          <cell r="P51">
            <v>175000</v>
          </cell>
        </row>
        <row r="52">
          <cell r="A52">
            <v>553</v>
          </cell>
          <cell r="B52" t="str">
            <v xml:space="preserve"> 풀박스"C"TYPE</v>
          </cell>
          <cell r="C52" t="str">
            <v xml:space="preserve"> 1300x800x200</v>
          </cell>
          <cell r="D52" t="str">
            <v>개</v>
          </cell>
          <cell r="K52" t="str">
            <v>신화</v>
          </cell>
          <cell r="L52">
            <v>610000</v>
          </cell>
          <cell r="O52">
            <v>610000</v>
          </cell>
          <cell r="P52">
            <v>610000</v>
          </cell>
        </row>
        <row r="53">
          <cell r="A53">
            <v>246</v>
          </cell>
          <cell r="B53" t="str">
            <v xml:space="preserve"> 풀박스</v>
          </cell>
          <cell r="C53" t="str">
            <v xml:space="preserve"> SUS 150x150x100</v>
          </cell>
          <cell r="D53" t="str">
            <v>개</v>
          </cell>
          <cell r="K53" t="str">
            <v>아시아</v>
          </cell>
          <cell r="L53">
            <v>21720</v>
          </cell>
          <cell r="O53">
            <v>21720</v>
          </cell>
          <cell r="P53">
            <v>21720</v>
          </cell>
        </row>
        <row r="54">
          <cell r="A54">
            <v>247</v>
          </cell>
          <cell r="B54" t="str">
            <v xml:space="preserve"> 풀박스</v>
          </cell>
          <cell r="C54" t="str">
            <v xml:space="preserve"> SUS 400x400x150</v>
          </cell>
          <cell r="D54" t="str">
            <v>개</v>
          </cell>
          <cell r="K54" t="str">
            <v>아시아</v>
          </cell>
          <cell r="L54">
            <v>66700</v>
          </cell>
          <cell r="O54">
            <v>66700</v>
          </cell>
          <cell r="P54">
            <v>66700</v>
          </cell>
        </row>
        <row r="55">
          <cell r="A55">
            <v>248</v>
          </cell>
          <cell r="B55" t="str">
            <v xml:space="preserve"> 풀박스</v>
          </cell>
          <cell r="C55" t="str">
            <v xml:space="preserve"> SUS 450x450x150</v>
          </cell>
          <cell r="D55" t="str">
            <v>개</v>
          </cell>
          <cell r="K55" t="str">
            <v>아시아</v>
          </cell>
          <cell r="L55">
            <v>80300</v>
          </cell>
          <cell r="O55">
            <v>80300</v>
          </cell>
          <cell r="P55">
            <v>80300</v>
          </cell>
        </row>
        <row r="56">
          <cell r="A56">
            <v>250</v>
          </cell>
          <cell r="B56" t="str">
            <v xml:space="preserve"> 파이프크램프</v>
          </cell>
          <cell r="C56" t="str">
            <v xml:space="preserve"> 28C (STS)</v>
          </cell>
          <cell r="D56" t="str">
            <v>개</v>
          </cell>
          <cell r="K56" t="str">
            <v>아시아</v>
          </cell>
          <cell r="L56">
            <v>790</v>
          </cell>
          <cell r="O56">
            <v>790</v>
          </cell>
          <cell r="P56">
            <v>790</v>
          </cell>
        </row>
        <row r="57">
          <cell r="A57">
            <v>251</v>
          </cell>
          <cell r="B57" t="str">
            <v xml:space="preserve"> 파이프크램프</v>
          </cell>
          <cell r="C57" t="str">
            <v xml:space="preserve"> 36C (STS)</v>
          </cell>
          <cell r="D57" t="str">
            <v>개</v>
          </cell>
          <cell r="K57" t="str">
            <v>아시아</v>
          </cell>
          <cell r="L57">
            <v>950</v>
          </cell>
          <cell r="O57">
            <v>950</v>
          </cell>
          <cell r="P57">
            <v>950</v>
          </cell>
        </row>
        <row r="58">
          <cell r="A58">
            <v>252</v>
          </cell>
          <cell r="B58" t="str">
            <v xml:space="preserve"> 파이프크램프</v>
          </cell>
          <cell r="C58" t="str">
            <v xml:space="preserve"> 42C (STS)</v>
          </cell>
          <cell r="D58" t="str">
            <v>개</v>
          </cell>
          <cell r="K58" t="str">
            <v>아시아</v>
          </cell>
          <cell r="L58">
            <v>1080</v>
          </cell>
          <cell r="O58">
            <v>1080</v>
          </cell>
          <cell r="P58">
            <v>1080</v>
          </cell>
        </row>
        <row r="59">
          <cell r="A59">
            <v>254</v>
          </cell>
          <cell r="B59" t="str">
            <v xml:space="preserve"> 후렉시블콘넥타</v>
          </cell>
          <cell r="C59" t="str">
            <v xml:space="preserve"> 일반방수 22C</v>
          </cell>
          <cell r="D59" t="str">
            <v>개</v>
          </cell>
          <cell r="G59">
            <v>918</v>
          </cell>
          <cell r="H59">
            <v>2200</v>
          </cell>
          <cell r="O59">
            <v>2200</v>
          </cell>
          <cell r="P59">
            <v>2200</v>
          </cell>
        </row>
        <row r="60">
          <cell r="A60">
            <v>255</v>
          </cell>
          <cell r="B60" t="str">
            <v xml:space="preserve"> 후렉시블콘넥타</v>
          </cell>
          <cell r="C60" t="str">
            <v xml:space="preserve"> 일반방수 28C</v>
          </cell>
          <cell r="D60" t="str">
            <v>개</v>
          </cell>
          <cell r="G60">
            <v>918</v>
          </cell>
          <cell r="H60">
            <v>2500</v>
          </cell>
          <cell r="O60">
            <v>2500</v>
          </cell>
          <cell r="P60">
            <v>2500</v>
          </cell>
        </row>
        <row r="61">
          <cell r="A61">
            <v>256</v>
          </cell>
          <cell r="B61" t="str">
            <v xml:space="preserve"> 후렉시블콘넥타</v>
          </cell>
          <cell r="C61" t="str">
            <v xml:space="preserve"> 일반방수 42C</v>
          </cell>
          <cell r="D61" t="str">
            <v>개</v>
          </cell>
          <cell r="G61">
            <v>918</v>
          </cell>
          <cell r="H61">
            <v>5000</v>
          </cell>
          <cell r="O61">
            <v>5000</v>
          </cell>
          <cell r="P61">
            <v>5000</v>
          </cell>
        </row>
        <row r="62">
          <cell r="A62">
            <v>253</v>
          </cell>
          <cell r="B62" t="str">
            <v xml:space="preserve"> 후렉시블콘넥타</v>
          </cell>
          <cell r="C62" t="str">
            <v xml:space="preserve"> 일반방수 104C</v>
          </cell>
          <cell r="D62" t="str">
            <v>개</v>
          </cell>
          <cell r="G62">
            <v>918</v>
          </cell>
          <cell r="H62">
            <v>27900</v>
          </cell>
          <cell r="O62">
            <v>27900</v>
          </cell>
          <cell r="P62">
            <v>27900</v>
          </cell>
        </row>
        <row r="63">
          <cell r="A63">
            <v>434</v>
          </cell>
          <cell r="B63" t="str">
            <v xml:space="preserve"> 전선관콘넥타</v>
          </cell>
          <cell r="C63" t="str">
            <v xml:space="preserve"> HI-PVC 104C</v>
          </cell>
          <cell r="D63" t="str">
            <v>개</v>
          </cell>
          <cell r="E63">
            <v>871</v>
          </cell>
          <cell r="F63">
            <v>2527</v>
          </cell>
          <cell r="G63">
            <v>914</v>
          </cell>
          <cell r="H63">
            <v>2174</v>
          </cell>
          <cell r="O63">
            <v>2174</v>
          </cell>
          <cell r="P63">
            <v>2174</v>
          </cell>
        </row>
        <row r="64">
          <cell r="A64">
            <v>441</v>
          </cell>
          <cell r="B64" t="str">
            <v xml:space="preserve"> 노말밴드</v>
          </cell>
          <cell r="C64" t="str">
            <v xml:space="preserve"> HI-PVC 28C</v>
          </cell>
          <cell r="D64" t="str">
            <v>개</v>
          </cell>
          <cell r="E64">
            <v>871</v>
          </cell>
          <cell r="F64">
            <v>960</v>
          </cell>
          <cell r="O64">
            <v>960</v>
          </cell>
          <cell r="P64">
            <v>960</v>
          </cell>
        </row>
        <row r="65">
          <cell r="A65">
            <v>257</v>
          </cell>
          <cell r="B65" t="str">
            <v xml:space="preserve"> 노말밴드</v>
          </cell>
          <cell r="C65" t="str">
            <v xml:space="preserve"> HI-PVC 36C</v>
          </cell>
          <cell r="D65" t="str">
            <v>개</v>
          </cell>
          <cell r="E65">
            <v>871</v>
          </cell>
          <cell r="F65">
            <v>1080</v>
          </cell>
          <cell r="G65">
            <v>914</v>
          </cell>
          <cell r="H65">
            <v>1370</v>
          </cell>
          <cell r="O65">
            <v>1080</v>
          </cell>
          <cell r="P65">
            <v>1080</v>
          </cell>
        </row>
        <row r="66">
          <cell r="A66">
            <v>258</v>
          </cell>
          <cell r="B66" t="str">
            <v xml:space="preserve"> 노말밴드</v>
          </cell>
          <cell r="C66" t="str">
            <v xml:space="preserve"> HI-PVC 42C</v>
          </cell>
          <cell r="D66" t="str">
            <v>개</v>
          </cell>
          <cell r="E66">
            <v>871</v>
          </cell>
          <cell r="F66">
            <v>1440</v>
          </cell>
          <cell r="G66">
            <v>914</v>
          </cell>
          <cell r="H66">
            <v>1815</v>
          </cell>
          <cell r="O66">
            <v>1440</v>
          </cell>
          <cell r="P66">
            <v>1440</v>
          </cell>
        </row>
        <row r="67">
          <cell r="A67">
            <v>502</v>
          </cell>
          <cell r="B67" t="str">
            <v xml:space="preserve"> 노말밴드</v>
          </cell>
          <cell r="C67" t="str">
            <v xml:space="preserve"> HI-PVC 104C</v>
          </cell>
          <cell r="D67" t="str">
            <v>개</v>
          </cell>
          <cell r="E67">
            <v>871</v>
          </cell>
          <cell r="F67">
            <v>8403</v>
          </cell>
          <cell r="G67">
            <v>914</v>
          </cell>
          <cell r="H67">
            <v>10048</v>
          </cell>
          <cell r="O67">
            <v>8403</v>
          </cell>
          <cell r="P67">
            <v>8403</v>
          </cell>
        </row>
        <row r="68">
          <cell r="A68">
            <v>501</v>
          </cell>
          <cell r="B68" t="str">
            <v xml:space="preserve"> 노말밴드</v>
          </cell>
          <cell r="C68" t="str">
            <v xml:space="preserve"> ST 104C</v>
          </cell>
          <cell r="D68" t="str">
            <v>개</v>
          </cell>
          <cell r="E68">
            <v>867</v>
          </cell>
          <cell r="F68">
            <v>17550</v>
          </cell>
          <cell r="G68">
            <v>914</v>
          </cell>
          <cell r="H68">
            <v>17630</v>
          </cell>
          <cell r="O68">
            <v>17550</v>
          </cell>
          <cell r="P68">
            <v>17550</v>
          </cell>
        </row>
        <row r="69">
          <cell r="A69">
            <v>259</v>
          </cell>
          <cell r="B69" t="str">
            <v xml:space="preserve"> 새들</v>
          </cell>
          <cell r="C69" t="str">
            <v xml:space="preserve"> 70C</v>
          </cell>
          <cell r="D69" t="str">
            <v>개</v>
          </cell>
          <cell r="E69">
            <v>867</v>
          </cell>
          <cell r="F69">
            <v>330</v>
          </cell>
          <cell r="G69">
            <v>918</v>
          </cell>
          <cell r="H69">
            <v>320</v>
          </cell>
          <cell r="O69">
            <v>320</v>
          </cell>
          <cell r="P69">
            <v>320</v>
          </cell>
        </row>
        <row r="70">
          <cell r="A70" t="str">
            <v>260-1</v>
          </cell>
          <cell r="B70" t="str">
            <v xml:space="preserve"> 접속장비</v>
          </cell>
          <cell r="C70" t="str">
            <v>22.9kV 60㎟/1C(단말)</v>
          </cell>
          <cell r="D70" t="str">
            <v>조</v>
          </cell>
          <cell r="O70">
            <v>0</v>
          </cell>
          <cell r="P70">
            <v>0</v>
          </cell>
          <cell r="Q70" t="str">
            <v>관 급</v>
          </cell>
        </row>
        <row r="71">
          <cell r="A71">
            <v>260</v>
          </cell>
          <cell r="B71" t="str">
            <v xml:space="preserve"> 접속장비</v>
          </cell>
          <cell r="C71" t="str">
            <v xml:space="preserve"> 6.9kV 100㎟/1C(단말)</v>
          </cell>
          <cell r="D71" t="str">
            <v>조</v>
          </cell>
          <cell r="O71">
            <v>0</v>
          </cell>
          <cell r="P71">
            <v>0</v>
          </cell>
          <cell r="Q71" t="str">
            <v>관 급</v>
          </cell>
        </row>
        <row r="72">
          <cell r="A72">
            <v>261</v>
          </cell>
          <cell r="B72" t="str">
            <v xml:space="preserve"> 접속장비</v>
          </cell>
          <cell r="C72" t="str">
            <v xml:space="preserve"> 6.9kV 60㎟/1C(단말)</v>
          </cell>
          <cell r="D72" t="str">
            <v>조</v>
          </cell>
          <cell r="O72">
            <v>0</v>
          </cell>
          <cell r="P72">
            <v>0</v>
          </cell>
          <cell r="Q72" t="str">
            <v>관 급</v>
          </cell>
        </row>
        <row r="73">
          <cell r="A73">
            <v>262</v>
          </cell>
          <cell r="B73" t="str">
            <v xml:space="preserve"> 접속장비</v>
          </cell>
          <cell r="C73" t="str">
            <v xml:space="preserve"> 6.9kV 100㎟/1C(직선) </v>
          </cell>
          <cell r="D73" t="str">
            <v>개</v>
          </cell>
          <cell r="O73">
            <v>0</v>
          </cell>
          <cell r="P73">
            <v>0</v>
          </cell>
          <cell r="Q73" t="str">
            <v>관 급</v>
          </cell>
        </row>
        <row r="74">
          <cell r="A74">
            <v>263</v>
          </cell>
          <cell r="B74" t="str">
            <v xml:space="preserve"> 접속장비</v>
          </cell>
          <cell r="C74" t="str">
            <v xml:space="preserve"> 6.9kV 60㎟/1C(직선) </v>
          </cell>
          <cell r="D74" t="str">
            <v>개</v>
          </cell>
          <cell r="O74">
            <v>0</v>
          </cell>
          <cell r="P74">
            <v>0</v>
          </cell>
          <cell r="Q74" t="str">
            <v>관 급</v>
          </cell>
        </row>
        <row r="75">
          <cell r="A75">
            <v>555</v>
          </cell>
          <cell r="B75" t="str">
            <v xml:space="preserve"> 동관단자</v>
          </cell>
          <cell r="C75" t="str">
            <v xml:space="preserve"> 38㎟(1HOLE)</v>
          </cell>
          <cell r="D75" t="str">
            <v>개</v>
          </cell>
          <cell r="E75">
            <v>862</v>
          </cell>
          <cell r="F75">
            <v>670</v>
          </cell>
          <cell r="G75">
            <v>909</v>
          </cell>
          <cell r="H75">
            <v>520</v>
          </cell>
          <cell r="O75">
            <v>520</v>
          </cell>
          <cell r="P75">
            <v>520</v>
          </cell>
        </row>
        <row r="76">
          <cell r="A76">
            <v>556</v>
          </cell>
          <cell r="B76" t="str">
            <v xml:space="preserve"> 동관단자</v>
          </cell>
          <cell r="C76" t="str">
            <v xml:space="preserve"> 80㎟(1HOLE)</v>
          </cell>
          <cell r="D76" t="str">
            <v>개</v>
          </cell>
          <cell r="E76">
            <v>862</v>
          </cell>
          <cell r="F76">
            <v>1180</v>
          </cell>
          <cell r="G76">
            <v>909</v>
          </cell>
          <cell r="H76">
            <v>990</v>
          </cell>
          <cell r="O76">
            <v>990</v>
          </cell>
          <cell r="P76">
            <v>990</v>
          </cell>
        </row>
        <row r="77">
          <cell r="A77">
            <v>264</v>
          </cell>
          <cell r="B77" t="str">
            <v xml:space="preserve"> 동관단자</v>
          </cell>
          <cell r="C77" t="str">
            <v xml:space="preserve"> 60㎟(2HOLE)</v>
          </cell>
          <cell r="D77" t="str">
            <v>개</v>
          </cell>
          <cell r="E77">
            <v>862</v>
          </cell>
          <cell r="F77">
            <v>1550</v>
          </cell>
          <cell r="G77">
            <v>909</v>
          </cell>
          <cell r="H77">
            <v>1050</v>
          </cell>
          <cell r="O77">
            <v>1050</v>
          </cell>
          <cell r="P77">
            <v>1050</v>
          </cell>
        </row>
        <row r="78">
          <cell r="A78">
            <v>268</v>
          </cell>
          <cell r="B78" t="str">
            <v xml:space="preserve"> 압착터미날</v>
          </cell>
          <cell r="C78" t="str">
            <v>38㎟</v>
          </cell>
          <cell r="D78" t="str">
            <v>개</v>
          </cell>
          <cell r="E78">
            <v>862</v>
          </cell>
          <cell r="F78">
            <v>88</v>
          </cell>
          <cell r="G78">
            <v>909</v>
          </cell>
          <cell r="H78">
            <v>264</v>
          </cell>
          <cell r="O78">
            <v>88</v>
          </cell>
          <cell r="P78">
            <v>88</v>
          </cell>
        </row>
        <row r="79">
          <cell r="A79">
            <v>269</v>
          </cell>
          <cell r="B79" t="str">
            <v xml:space="preserve"> 압착터미날</v>
          </cell>
          <cell r="C79" t="str">
            <v xml:space="preserve"> 60㎟</v>
          </cell>
          <cell r="D79" t="str">
            <v>개</v>
          </cell>
          <cell r="E79">
            <v>862</v>
          </cell>
          <cell r="F79">
            <v>230</v>
          </cell>
          <cell r="G79">
            <v>909</v>
          </cell>
          <cell r="H79">
            <v>537</v>
          </cell>
          <cell r="O79">
            <v>230</v>
          </cell>
          <cell r="P79">
            <v>230</v>
          </cell>
        </row>
        <row r="80">
          <cell r="A80">
            <v>443</v>
          </cell>
          <cell r="B80" t="str">
            <v xml:space="preserve"> 압착터미날</v>
          </cell>
          <cell r="C80" t="str">
            <v xml:space="preserve"> 80㎟</v>
          </cell>
          <cell r="D80" t="str">
            <v>개</v>
          </cell>
          <cell r="G80">
            <v>909</v>
          </cell>
          <cell r="H80">
            <v>891</v>
          </cell>
          <cell r="O80">
            <v>891</v>
          </cell>
          <cell r="P80">
            <v>891</v>
          </cell>
        </row>
        <row r="81">
          <cell r="A81">
            <v>267</v>
          </cell>
          <cell r="B81" t="str">
            <v xml:space="preserve"> 압착터미날</v>
          </cell>
          <cell r="C81" t="str">
            <v xml:space="preserve"> 100㎟</v>
          </cell>
          <cell r="D81" t="str">
            <v>개</v>
          </cell>
          <cell r="E81">
            <v>862</v>
          </cell>
          <cell r="F81">
            <v>350</v>
          </cell>
          <cell r="G81">
            <v>909</v>
          </cell>
          <cell r="H81">
            <v>1129</v>
          </cell>
          <cell r="O81">
            <v>350</v>
          </cell>
          <cell r="P81">
            <v>350</v>
          </cell>
        </row>
        <row r="82">
          <cell r="A82">
            <v>273</v>
          </cell>
          <cell r="B82" t="str">
            <v xml:space="preserve"> 콘센트</v>
          </cell>
          <cell r="C82" t="str">
            <v>300V 접지2구 15A</v>
          </cell>
          <cell r="D82" t="str">
            <v>EA</v>
          </cell>
          <cell r="E82">
            <v>938</v>
          </cell>
          <cell r="F82">
            <v>1364</v>
          </cell>
          <cell r="G82">
            <v>982</v>
          </cell>
          <cell r="H82">
            <v>1820</v>
          </cell>
          <cell r="O82">
            <v>1364</v>
          </cell>
          <cell r="P82">
            <v>1364</v>
          </cell>
        </row>
        <row r="83">
          <cell r="A83">
            <v>274</v>
          </cell>
          <cell r="B83" t="str">
            <v xml:space="preserve"> 콘센트</v>
          </cell>
          <cell r="C83" t="str">
            <v>300V 접지3구 15A</v>
          </cell>
          <cell r="D83" t="str">
            <v>EA</v>
          </cell>
          <cell r="E83">
            <v>938</v>
          </cell>
          <cell r="F83">
            <v>2867</v>
          </cell>
          <cell r="G83">
            <v>982</v>
          </cell>
          <cell r="H83">
            <v>3610</v>
          </cell>
          <cell r="O83">
            <v>2867</v>
          </cell>
          <cell r="P83">
            <v>2867</v>
          </cell>
        </row>
        <row r="84">
          <cell r="A84">
            <v>275</v>
          </cell>
          <cell r="B84" t="str">
            <v xml:space="preserve"> 형광램프</v>
          </cell>
          <cell r="C84" t="str">
            <v xml:space="preserve"> 32W 삼파장</v>
          </cell>
          <cell r="D84" t="str">
            <v>개</v>
          </cell>
          <cell r="E84">
            <v>952</v>
          </cell>
          <cell r="F84">
            <v>2420</v>
          </cell>
          <cell r="G84">
            <v>991</v>
          </cell>
          <cell r="H84">
            <v>2640</v>
          </cell>
          <cell r="O84">
            <v>2420</v>
          </cell>
          <cell r="P84">
            <v>2420</v>
          </cell>
        </row>
        <row r="85">
          <cell r="A85">
            <v>276</v>
          </cell>
          <cell r="B85" t="str">
            <v xml:space="preserve"> 대피소등기구</v>
          </cell>
          <cell r="C85" t="str">
            <v xml:space="preserve"> FUL 1/26W(터널용)</v>
          </cell>
          <cell r="D85" t="str">
            <v>개</v>
          </cell>
          <cell r="K85" t="str">
            <v>엘앰</v>
          </cell>
          <cell r="L85">
            <v>30000</v>
          </cell>
          <cell r="O85">
            <v>30000</v>
          </cell>
          <cell r="P85">
            <v>30000</v>
          </cell>
        </row>
        <row r="86">
          <cell r="A86">
            <v>277</v>
          </cell>
          <cell r="B86" t="str">
            <v xml:space="preserve"> 승강장등기구</v>
          </cell>
          <cell r="C86" t="str">
            <v xml:space="preserve"> MHL 1/175Wx2 (5m)</v>
          </cell>
          <cell r="D86" t="str">
            <v>본</v>
          </cell>
          <cell r="K86" t="str">
            <v>대한</v>
          </cell>
          <cell r="L86">
            <v>1100000</v>
          </cell>
          <cell r="M86" t="str">
            <v>삼성</v>
          </cell>
          <cell r="N86">
            <v>1150000</v>
          </cell>
          <cell r="O86">
            <v>1100000</v>
          </cell>
          <cell r="P86">
            <v>1100000</v>
          </cell>
        </row>
        <row r="87">
          <cell r="A87">
            <v>520</v>
          </cell>
          <cell r="B87" t="str">
            <v xml:space="preserve"> 등기구기초</v>
          </cell>
          <cell r="C87" t="str">
            <v xml:space="preserve"> 5m</v>
          </cell>
          <cell r="D87" t="str">
            <v>개소</v>
          </cell>
          <cell r="O87">
            <v>0</v>
          </cell>
          <cell r="P87">
            <v>0</v>
          </cell>
        </row>
        <row r="88">
          <cell r="A88">
            <v>278</v>
          </cell>
          <cell r="B88" t="str">
            <v xml:space="preserve"> 등기구</v>
          </cell>
          <cell r="C88" t="str">
            <v xml:space="preserve"> FL 1/32W 노출방습방진(터널용)</v>
          </cell>
          <cell r="D88" t="str">
            <v>개</v>
          </cell>
          <cell r="K88" t="str">
            <v>엘앰</v>
          </cell>
          <cell r="L88">
            <v>95000</v>
          </cell>
          <cell r="O88">
            <v>95000</v>
          </cell>
          <cell r="P88">
            <v>95000</v>
          </cell>
        </row>
        <row r="89">
          <cell r="A89">
            <v>447</v>
          </cell>
          <cell r="B89" t="str">
            <v xml:space="preserve"> 등기구 취부금구</v>
          </cell>
          <cell r="C89" t="str">
            <v xml:space="preserve"> SUS 2t</v>
          </cell>
          <cell r="D89" t="str">
            <v>SET</v>
          </cell>
          <cell r="K89" t="str">
            <v>엘앰</v>
          </cell>
          <cell r="L89">
            <v>4000</v>
          </cell>
          <cell r="O89">
            <v>4000</v>
          </cell>
          <cell r="P89">
            <v>4000</v>
          </cell>
        </row>
        <row r="90">
          <cell r="A90">
            <v>279</v>
          </cell>
          <cell r="B90" t="str">
            <v xml:space="preserve"> 와이어콘넥타</v>
          </cell>
          <cell r="C90" t="str">
            <v xml:space="preserve"> 5.5㎟x2가닥</v>
          </cell>
          <cell r="D90" t="str">
            <v>개</v>
          </cell>
          <cell r="E90">
            <v>864</v>
          </cell>
          <cell r="F90">
            <v>146</v>
          </cell>
          <cell r="G90">
            <v>903</v>
          </cell>
          <cell r="H90">
            <v>146</v>
          </cell>
          <cell r="O90">
            <v>146</v>
          </cell>
          <cell r="P90">
            <v>146</v>
          </cell>
        </row>
        <row r="91">
          <cell r="A91">
            <v>280</v>
          </cell>
          <cell r="B91" t="str">
            <v xml:space="preserve"> 고조도반사갓</v>
          </cell>
          <cell r="C91" t="str">
            <v xml:space="preserve"> 85% 이상</v>
          </cell>
          <cell r="D91" t="str">
            <v>개</v>
          </cell>
          <cell r="E91">
            <v>942</v>
          </cell>
          <cell r="F91">
            <v>10000</v>
          </cell>
          <cell r="O91">
            <v>10000</v>
          </cell>
          <cell r="P91">
            <v>10000</v>
          </cell>
        </row>
        <row r="92">
          <cell r="A92">
            <v>510</v>
          </cell>
          <cell r="B92" t="str">
            <v xml:space="preserve"> ㄱ-형강</v>
          </cell>
          <cell r="C92" t="str">
            <v xml:space="preserve"> 50x50x5t</v>
          </cell>
          <cell r="D92" t="str">
            <v>kg</v>
          </cell>
          <cell r="E92">
            <v>44</v>
          </cell>
          <cell r="F92">
            <v>350</v>
          </cell>
          <cell r="G92">
            <v>45</v>
          </cell>
          <cell r="H92">
            <v>355</v>
          </cell>
          <cell r="O92">
            <v>350</v>
          </cell>
          <cell r="P92">
            <v>350</v>
          </cell>
        </row>
        <row r="93">
          <cell r="A93">
            <v>438</v>
          </cell>
          <cell r="B93" t="str">
            <v xml:space="preserve"> ㄱ-형강</v>
          </cell>
          <cell r="C93" t="str">
            <v xml:space="preserve"> 50x50x6t</v>
          </cell>
          <cell r="D93" t="str">
            <v>kg</v>
          </cell>
          <cell r="E93">
            <v>44</v>
          </cell>
          <cell r="F93">
            <v>350</v>
          </cell>
          <cell r="G93">
            <v>45</v>
          </cell>
          <cell r="H93">
            <v>355</v>
          </cell>
          <cell r="O93">
            <v>350</v>
          </cell>
          <cell r="P93">
            <v>350</v>
          </cell>
        </row>
        <row r="94">
          <cell r="A94">
            <v>282</v>
          </cell>
          <cell r="B94" t="str">
            <v xml:space="preserve"> ㄱ-형강</v>
          </cell>
          <cell r="C94" t="str">
            <v xml:space="preserve"> 75x75x9t</v>
          </cell>
          <cell r="D94" t="str">
            <v>kg</v>
          </cell>
          <cell r="E94">
            <v>44</v>
          </cell>
          <cell r="F94">
            <v>350</v>
          </cell>
          <cell r="G94">
            <v>45</v>
          </cell>
          <cell r="H94">
            <v>355</v>
          </cell>
          <cell r="O94">
            <v>350</v>
          </cell>
          <cell r="P94">
            <v>350</v>
          </cell>
        </row>
        <row r="95">
          <cell r="A95">
            <v>285</v>
          </cell>
          <cell r="B95" t="str">
            <v xml:space="preserve"> "A"TYPE 맨홀</v>
          </cell>
          <cell r="C95" t="str">
            <v xml:space="preserve"> 1400x1200x1200</v>
          </cell>
          <cell r="D95" t="str">
            <v>개소</v>
          </cell>
          <cell r="K95" t="str">
            <v>한길</v>
          </cell>
          <cell r="L95">
            <v>630000</v>
          </cell>
          <cell r="M95" t="str">
            <v>선진</v>
          </cell>
          <cell r="N95">
            <v>412000</v>
          </cell>
          <cell r="O95">
            <v>412000</v>
          </cell>
          <cell r="P95">
            <v>412000</v>
          </cell>
        </row>
        <row r="96">
          <cell r="A96">
            <v>286</v>
          </cell>
          <cell r="B96" t="str">
            <v xml:space="preserve"> "B"TYPE 맨홀</v>
          </cell>
          <cell r="C96" t="str">
            <v xml:space="preserve"> 1400x1200x1800</v>
          </cell>
          <cell r="D96" t="str">
            <v>개소</v>
          </cell>
          <cell r="K96" t="str">
            <v>한길</v>
          </cell>
          <cell r="L96">
            <v>800000</v>
          </cell>
          <cell r="M96" t="str">
            <v>선진</v>
          </cell>
          <cell r="N96">
            <v>587100</v>
          </cell>
          <cell r="O96">
            <v>587100</v>
          </cell>
          <cell r="P96">
            <v>587100</v>
          </cell>
        </row>
        <row r="97">
          <cell r="A97">
            <v>287</v>
          </cell>
          <cell r="B97" t="str">
            <v xml:space="preserve"> "C"TYPE 맨홀</v>
          </cell>
          <cell r="C97" t="str">
            <v xml:space="preserve"> 2000x1700x2000</v>
          </cell>
          <cell r="D97" t="str">
            <v>개소</v>
          </cell>
          <cell r="K97" t="str">
            <v>한길</v>
          </cell>
          <cell r="L97">
            <v>1230000</v>
          </cell>
          <cell r="M97" t="str">
            <v>선진</v>
          </cell>
          <cell r="N97">
            <v>1030000</v>
          </cell>
          <cell r="O97">
            <v>1030000</v>
          </cell>
          <cell r="P97">
            <v>1030000</v>
          </cell>
        </row>
        <row r="98">
          <cell r="A98">
            <v>288</v>
          </cell>
          <cell r="B98" t="str">
            <v xml:space="preserve"> 맨홀 뚜껑</v>
          </cell>
          <cell r="C98" t="str">
            <v xml:space="preserve"> 주철(각형)</v>
          </cell>
          <cell r="D98" t="str">
            <v>조</v>
          </cell>
          <cell r="K98" t="str">
            <v>한길</v>
          </cell>
          <cell r="L98">
            <v>230000</v>
          </cell>
          <cell r="M98" t="str">
            <v>선진</v>
          </cell>
          <cell r="N98">
            <v>236900</v>
          </cell>
          <cell r="O98">
            <v>230000</v>
          </cell>
          <cell r="P98">
            <v>230000</v>
          </cell>
        </row>
        <row r="99">
          <cell r="A99">
            <v>381</v>
          </cell>
          <cell r="B99" t="str">
            <v xml:space="preserve"> 홀뚜껑</v>
          </cell>
          <cell r="D99" t="str">
            <v>조</v>
          </cell>
          <cell r="K99" t="str">
            <v>한길</v>
          </cell>
          <cell r="L99">
            <v>230000</v>
          </cell>
          <cell r="M99" t="str">
            <v>선진</v>
          </cell>
          <cell r="N99">
            <v>236900</v>
          </cell>
          <cell r="O99">
            <v>230000</v>
          </cell>
          <cell r="P99">
            <v>230000</v>
          </cell>
        </row>
        <row r="100">
          <cell r="A100">
            <v>289</v>
          </cell>
          <cell r="B100" t="str">
            <v xml:space="preserve"> 접속함</v>
          </cell>
          <cell r="C100" t="str">
            <v xml:space="preserve"> SUS 1600x700x1200</v>
          </cell>
          <cell r="D100" t="str">
            <v>개</v>
          </cell>
          <cell r="K100" t="str">
            <v>신호</v>
          </cell>
          <cell r="L100">
            <v>2150000</v>
          </cell>
          <cell r="M100" t="str">
            <v>광일</v>
          </cell>
          <cell r="N100">
            <v>1900000</v>
          </cell>
          <cell r="O100">
            <v>1900000</v>
          </cell>
          <cell r="P100">
            <v>1900000</v>
          </cell>
        </row>
        <row r="101">
          <cell r="A101">
            <v>290</v>
          </cell>
          <cell r="B101" t="str">
            <v xml:space="preserve"> 접속함기초</v>
          </cell>
          <cell r="C101" t="str">
            <v xml:space="preserve"> 1400x1500x1800</v>
          </cell>
          <cell r="D101" t="str">
            <v>개소</v>
          </cell>
          <cell r="K101" t="str">
            <v>한길</v>
          </cell>
          <cell r="L101">
            <v>304500</v>
          </cell>
          <cell r="M101" t="str">
            <v>선진</v>
          </cell>
          <cell r="N101">
            <v>313635</v>
          </cell>
          <cell r="O101">
            <v>304500</v>
          </cell>
          <cell r="P101">
            <v>304500</v>
          </cell>
        </row>
        <row r="102">
          <cell r="A102">
            <v>291</v>
          </cell>
          <cell r="B102" t="str">
            <v xml:space="preserve"> 접지단자함</v>
          </cell>
          <cell r="C102" t="str">
            <v xml:space="preserve"> 3회로용(SUS)</v>
          </cell>
          <cell r="D102" t="str">
            <v>개</v>
          </cell>
          <cell r="G102">
            <v>977</v>
          </cell>
          <cell r="H102">
            <v>95000</v>
          </cell>
          <cell r="O102">
            <v>95000</v>
          </cell>
          <cell r="P102">
            <v>95000</v>
          </cell>
        </row>
        <row r="103">
          <cell r="A103">
            <v>292</v>
          </cell>
          <cell r="B103" t="str">
            <v xml:space="preserve"> 접지단자함</v>
          </cell>
          <cell r="C103" t="str">
            <v xml:space="preserve"> 6회로용(SUS)</v>
          </cell>
          <cell r="D103" t="str">
            <v>개</v>
          </cell>
          <cell r="G103">
            <v>1033</v>
          </cell>
          <cell r="H103">
            <v>142000</v>
          </cell>
          <cell r="O103">
            <v>142000</v>
          </cell>
          <cell r="P103">
            <v>142000</v>
          </cell>
        </row>
        <row r="104">
          <cell r="A104">
            <v>293</v>
          </cell>
          <cell r="B104" t="str">
            <v xml:space="preserve"> 접지단자함</v>
          </cell>
          <cell r="C104" t="str">
            <v xml:space="preserve"> 7회로용(SUS)</v>
          </cell>
          <cell r="D104" t="str">
            <v>개</v>
          </cell>
          <cell r="G104">
            <v>1033</v>
          </cell>
          <cell r="H104">
            <v>184000</v>
          </cell>
          <cell r="O104">
            <v>184000</v>
          </cell>
          <cell r="P104">
            <v>184000</v>
          </cell>
        </row>
        <row r="105">
          <cell r="A105">
            <v>294</v>
          </cell>
          <cell r="B105" t="str">
            <v xml:space="preserve"> 접지동봉</v>
          </cell>
          <cell r="C105" t="str">
            <v xml:space="preserve"> 14.2Φx 1575mm</v>
          </cell>
          <cell r="D105" t="str">
            <v>개</v>
          </cell>
          <cell r="K105" t="str">
            <v>삼영</v>
          </cell>
          <cell r="L105">
            <v>275000</v>
          </cell>
          <cell r="O105">
            <v>275000</v>
          </cell>
          <cell r="P105">
            <v>275000</v>
          </cell>
        </row>
        <row r="106">
          <cell r="A106">
            <v>557</v>
          </cell>
          <cell r="B106" t="str">
            <v xml:space="preserve"> 접지동봉</v>
          </cell>
          <cell r="C106" t="str">
            <v xml:space="preserve"> 14Φx 1000mm</v>
          </cell>
          <cell r="D106" t="str">
            <v>개</v>
          </cell>
          <cell r="E106">
            <v>934</v>
          </cell>
          <cell r="F106">
            <v>3000</v>
          </cell>
          <cell r="G106">
            <v>978</v>
          </cell>
          <cell r="H106">
            <v>3000</v>
          </cell>
          <cell r="O106">
            <v>3000</v>
          </cell>
          <cell r="P106">
            <v>3000</v>
          </cell>
        </row>
        <row r="107">
          <cell r="A107">
            <v>541</v>
          </cell>
          <cell r="B107" t="str">
            <v xml:space="preserve"> 접지분기슬리브</v>
          </cell>
          <cell r="C107" t="str">
            <v xml:space="preserve"> 60㎟</v>
          </cell>
          <cell r="D107" t="str">
            <v>개</v>
          </cell>
          <cell r="E107">
            <v>934</v>
          </cell>
          <cell r="F107">
            <v>690</v>
          </cell>
          <cell r="G107">
            <v>978</v>
          </cell>
          <cell r="H107">
            <v>3500</v>
          </cell>
          <cell r="O107">
            <v>690</v>
          </cell>
          <cell r="P107">
            <v>690</v>
          </cell>
        </row>
        <row r="108">
          <cell r="A108">
            <v>542</v>
          </cell>
          <cell r="B108" t="str">
            <v xml:space="preserve"> 접지분기슬리브</v>
          </cell>
          <cell r="C108" t="str">
            <v xml:space="preserve"> 100㎟</v>
          </cell>
          <cell r="D108" t="str">
            <v>개</v>
          </cell>
          <cell r="E108">
            <v>934</v>
          </cell>
          <cell r="F108">
            <v>930</v>
          </cell>
          <cell r="G108">
            <v>978</v>
          </cell>
          <cell r="H108">
            <v>4000</v>
          </cell>
          <cell r="O108">
            <v>930</v>
          </cell>
          <cell r="P108">
            <v>930</v>
          </cell>
        </row>
        <row r="109">
          <cell r="A109">
            <v>295</v>
          </cell>
          <cell r="B109" t="str">
            <v xml:space="preserve"> "C"TYPE 접지크램프</v>
          </cell>
          <cell r="C109" t="str">
            <v xml:space="preserve"> 100㎟x60(38)㎟</v>
          </cell>
          <cell r="D109" t="str">
            <v>개</v>
          </cell>
          <cell r="E109">
            <v>934</v>
          </cell>
          <cell r="F109">
            <v>1500</v>
          </cell>
          <cell r="O109">
            <v>1500</v>
          </cell>
          <cell r="P109">
            <v>1500</v>
          </cell>
        </row>
        <row r="110">
          <cell r="A110">
            <v>296</v>
          </cell>
          <cell r="B110" t="str">
            <v xml:space="preserve"> "C"TYPE 접지크램프</v>
          </cell>
          <cell r="C110" t="str">
            <v xml:space="preserve"> 38㎟x38(22)㎟</v>
          </cell>
          <cell r="D110" t="str">
            <v>개</v>
          </cell>
          <cell r="E110">
            <v>934</v>
          </cell>
          <cell r="F110">
            <v>1200</v>
          </cell>
          <cell r="O110">
            <v>1200</v>
          </cell>
          <cell r="P110">
            <v>1200</v>
          </cell>
        </row>
        <row r="111">
          <cell r="A111">
            <v>446</v>
          </cell>
          <cell r="B111" t="str">
            <v xml:space="preserve"> 매설접지단자</v>
          </cell>
          <cell r="C111" t="str">
            <v xml:space="preserve"> HDCC 38㎟</v>
          </cell>
          <cell r="D111" t="str">
            <v>개</v>
          </cell>
          <cell r="E111">
            <v>957</v>
          </cell>
          <cell r="F111">
            <v>4000</v>
          </cell>
          <cell r="O111">
            <v>4000</v>
          </cell>
          <cell r="P111">
            <v>4000</v>
          </cell>
        </row>
        <row r="112">
          <cell r="A112">
            <v>297</v>
          </cell>
          <cell r="B112" t="str">
            <v xml:space="preserve"> 접지동봉콘넥타</v>
          </cell>
          <cell r="C112" t="str">
            <v xml:space="preserve"> 일반형 16Φ</v>
          </cell>
          <cell r="D112" t="str">
            <v>개</v>
          </cell>
          <cell r="E112">
            <v>934</v>
          </cell>
          <cell r="F112">
            <v>700</v>
          </cell>
          <cell r="O112">
            <v>700</v>
          </cell>
          <cell r="P112">
            <v>700</v>
          </cell>
        </row>
        <row r="113">
          <cell r="A113">
            <v>299</v>
          </cell>
          <cell r="B113" t="str">
            <v xml:space="preserve"> 접속자명찰</v>
          </cell>
          <cell r="D113" t="str">
            <v>개</v>
          </cell>
          <cell r="G113">
            <v>1004</v>
          </cell>
          <cell r="H113">
            <v>1800</v>
          </cell>
          <cell r="O113">
            <v>1800</v>
          </cell>
          <cell r="P113">
            <v>1800</v>
          </cell>
        </row>
        <row r="114">
          <cell r="A114">
            <v>271</v>
          </cell>
          <cell r="B114" t="str">
            <v xml:space="preserve"> 개폐기함</v>
          </cell>
          <cell r="C114" t="str">
            <v xml:space="preserve"> VCB 7.2KV 3P 400Ax2</v>
          </cell>
          <cell r="D114" t="str">
            <v>개</v>
          </cell>
          <cell r="O114">
            <v>0</v>
          </cell>
          <cell r="P114">
            <v>0</v>
          </cell>
          <cell r="Q114" t="str">
            <v>관 급</v>
          </cell>
        </row>
        <row r="115">
          <cell r="A115">
            <v>505</v>
          </cell>
          <cell r="B115" t="str">
            <v xml:space="preserve"> 달대볼트</v>
          </cell>
          <cell r="C115" t="str">
            <v xml:space="preserve"> 9Φ500</v>
          </cell>
          <cell r="D115" t="str">
            <v>개</v>
          </cell>
          <cell r="E115">
            <v>395</v>
          </cell>
          <cell r="F115">
            <v>241</v>
          </cell>
          <cell r="G115">
            <v>95</v>
          </cell>
          <cell r="H115">
            <v>280</v>
          </cell>
          <cell r="O115">
            <v>241</v>
          </cell>
          <cell r="P115">
            <v>241</v>
          </cell>
        </row>
        <row r="116">
          <cell r="A116">
            <v>308</v>
          </cell>
          <cell r="B116" t="str">
            <v xml:space="preserve"> 볼트,너트</v>
          </cell>
          <cell r="C116" t="str">
            <v xml:space="preserve"> M12 L45</v>
          </cell>
          <cell r="D116" t="str">
            <v>개</v>
          </cell>
          <cell r="E116">
            <v>89</v>
          </cell>
          <cell r="F116">
            <v>144</v>
          </cell>
          <cell r="O116">
            <v>144</v>
          </cell>
          <cell r="P116">
            <v>144</v>
          </cell>
        </row>
        <row r="117">
          <cell r="A117">
            <v>309</v>
          </cell>
          <cell r="B117" t="str">
            <v xml:space="preserve"> 볼트,너트</v>
          </cell>
          <cell r="C117" t="str">
            <v xml:space="preserve"> M16 L180</v>
          </cell>
          <cell r="D117" t="str">
            <v>개</v>
          </cell>
          <cell r="E117">
            <v>89</v>
          </cell>
          <cell r="F117">
            <v>484</v>
          </cell>
          <cell r="O117">
            <v>484</v>
          </cell>
          <cell r="P117">
            <v>484</v>
          </cell>
        </row>
        <row r="118">
          <cell r="A118">
            <v>506</v>
          </cell>
          <cell r="B118" t="str">
            <v xml:space="preserve"> 앵커볼트(3/8")</v>
          </cell>
          <cell r="C118" t="str">
            <v xml:space="preserve"> M10 L30</v>
          </cell>
          <cell r="D118" t="str">
            <v>개</v>
          </cell>
          <cell r="G118">
            <v>76</v>
          </cell>
          <cell r="H118">
            <v>187</v>
          </cell>
          <cell r="O118">
            <v>187</v>
          </cell>
          <cell r="P118">
            <v>187</v>
          </cell>
        </row>
        <row r="119">
          <cell r="A119">
            <v>311</v>
          </cell>
          <cell r="B119" t="str">
            <v xml:space="preserve"> 앵커볼트(3/8")</v>
          </cell>
          <cell r="C119" t="str">
            <v xml:space="preserve"> M10 L150</v>
          </cell>
          <cell r="D119" t="str">
            <v>개</v>
          </cell>
          <cell r="G119">
            <v>76</v>
          </cell>
          <cell r="H119">
            <v>330</v>
          </cell>
          <cell r="O119">
            <v>330</v>
          </cell>
          <cell r="P119">
            <v>330</v>
          </cell>
        </row>
        <row r="120">
          <cell r="A120">
            <v>444</v>
          </cell>
          <cell r="B120" t="str">
            <v xml:space="preserve"> 앵커볼트(3/8")</v>
          </cell>
          <cell r="C120" t="str">
            <v xml:space="preserve"> M10 L200</v>
          </cell>
          <cell r="D120" t="str">
            <v>개</v>
          </cell>
          <cell r="G120">
            <v>76</v>
          </cell>
          <cell r="H120">
            <v>407</v>
          </cell>
          <cell r="O120">
            <v>407</v>
          </cell>
          <cell r="P120">
            <v>407</v>
          </cell>
        </row>
        <row r="121">
          <cell r="A121">
            <v>445</v>
          </cell>
          <cell r="B121" t="str">
            <v xml:space="preserve"> 앵커볼트(5/8")</v>
          </cell>
          <cell r="C121" t="str">
            <v xml:space="preserve"> M16 L150</v>
          </cell>
          <cell r="D121" t="str">
            <v>개</v>
          </cell>
          <cell r="G121">
            <v>76</v>
          </cell>
          <cell r="H121">
            <v>231</v>
          </cell>
          <cell r="O121">
            <v>231</v>
          </cell>
          <cell r="P121">
            <v>231</v>
          </cell>
        </row>
        <row r="122">
          <cell r="A122">
            <v>312</v>
          </cell>
          <cell r="B122" t="str">
            <v xml:space="preserve"> 앵커볼트(7/8")</v>
          </cell>
          <cell r="C122" t="str">
            <v xml:space="preserve"> M22 L250</v>
          </cell>
          <cell r="D122" t="str">
            <v>개</v>
          </cell>
          <cell r="G122">
            <v>76</v>
          </cell>
          <cell r="H122">
            <v>638</v>
          </cell>
          <cell r="O122">
            <v>638</v>
          </cell>
          <cell r="P122">
            <v>638</v>
          </cell>
        </row>
        <row r="123">
          <cell r="A123">
            <v>424</v>
          </cell>
          <cell r="B123" t="str">
            <v xml:space="preserve"> 셋트앵커(1/2")</v>
          </cell>
          <cell r="C123" t="str">
            <v xml:space="preserve"> M13 L100</v>
          </cell>
          <cell r="D123" t="str">
            <v>개</v>
          </cell>
          <cell r="G123">
            <v>77</v>
          </cell>
          <cell r="H123">
            <v>760</v>
          </cell>
          <cell r="O123">
            <v>760</v>
          </cell>
          <cell r="P123">
            <v>760</v>
          </cell>
        </row>
        <row r="124">
          <cell r="A124">
            <v>521</v>
          </cell>
          <cell r="B124" t="str">
            <v xml:space="preserve"> 셋트앵커(3/8")</v>
          </cell>
          <cell r="C124" t="str">
            <v xml:space="preserve"> M10 L70</v>
          </cell>
          <cell r="D124" t="str">
            <v>개</v>
          </cell>
          <cell r="G124">
            <v>77</v>
          </cell>
          <cell r="H124">
            <v>312</v>
          </cell>
          <cell r="O124">
            <v>312</v>
          </cell>
          <cell r="P124">
            <v>312</v>
          </cell>
        </row>
        <row r="125">
          <cell r="A125">
            <v>425</v>
          </cell>
          <cell r="B125" t="str">
            <v xml:space="preserve"> 스트롱앵커(5/8")</v>
          </cell>
          <cell r="C125" t="str">
            <v xml:space="preserve"> M16</v>
          </cell>
          <cell r="D125" t="str">
            <v>개</v>
          </cell>
          <cell r="G125">
            <v>77</v>
          </cell>
          <cell r="H125">
            <v>351</v>
          </cell>
          <cell r="O125">
            <v>351</v>
          </cell>
          <cell r="P125">
            <v>351</v>
          </cell>
        </row>
        <row r="126">
          <cell r="A126">
            <v>313</v>
          </cell>
          <cell r="B126" t="str">
            <v xml:space="preserve"> 연결 볼트너트</v>
          </cell>
          <cell r="C126" t="str">
            <v xml:space="preserve"> #8x15</v>
          </cell>
          <cell r="D126" t="str">
            <v>개</v>
          </cell>
          <cell r="G126">
            <v>77</v>
          </cell>
          <cell r="H126">
            <v>156</v>
          </cell>
          <cell r="O126">
            <v>156</v>
          </cell>
          <cell r="P126">
            <v>156</v>
          </cell>
        </row>
        <row r="127">
          <cell r="A127">
            <v>511</v>
          </cell>
          <cell r="B127" t="str">
            <v xml:space="preserve"> "U" CHANNEL</v>
          </cell>
          <cell r="C127" t="str">
            <v xml:space="preserve"> 41x41x2.6t</v>
          </cell>
          <cell r="D127" t="str">
            <v>m</v>
          </cell>
          <cell r="E127">
            <v>881</v>
          </cell>
          <cell r="F127">
            <v>3000</v>
          </cell>
          <cell r="G127">
            <v>924</v>
          </cell>
          <cell r="H127">
            <v>2860</v>
          </cell>
          <cell r="O127">
            <v>2860</v>
          </cell>
          <cell r="P127">
            <v>2860</v>
          </cell>
        </row>
        <row r="128">
          <cell r="A128">
            <v>314</v>
          </cell>
          <cell r="B128" t="str">
            <v xml:space="preserve"> "C" CHANNEL (STS)</v>
          </cell>
          <cell r="C128" t="str">
            <v xml:space="preserve"> 41x25x2.0t</v>
          </cell>
          <cell r="D128" t="str">
            <v>m</v>
          </cell>
          <cell r="K128" t="str">
            <v>아시아</v>
          </cell>
          <cell r="L128">
            <v>14400</v>
          </cell>
          <cell r="O128">
            <v>14400</v>
          </cell>
          <cell r="P128">
            <v>14400</v>
          </cell>
        </row>
        <row r="129">
          <cell r="A129">
            <v>508</v>
          </cell>
          <cell r="B129" t="str">
            <v xml:space="preserve"> U-볼트&amp;너트</v>
          </cell>
          <cell r="C129" t="str">
            <v xml:space="preserve"> 104C</v>
          </cell>
          <cell r="D129" t="str">
            <v>조</v>
          </cell>
          <cell r="G129">
            <v>78</v>
          </cell>
          <cell r="H129">
            <v>1189</v>
          </cell>
          <cell r="O129">
            <v>1189</v>
          </cell>
          <cell r="P129">
            <v>1189</v>
          </cell>
        </row>
        <row r="130">
          <cell r="A130">
            <v>507</v>
          </cell>
          <cell r="B130" t="str">
            <v xml:space="preserve"> U-볼트&amp;너트</v>
          </cell>
          <cell r="C130" t="str">
            <v xml:space="preserve"> 28C</v>
          </cell>
          <cell r="D130" t="str">
            <v>조</v>
          </cell>
          <cell r="G130">
            <v>78</v>
          </cell>
          <cell r="H130">
            <v>1189</v>
          </cell>
          <cell r="O130">
            <v>1189</v>
          </cell>
          <cell r="P130">
            <v>1189</v>
          </cell>
        </row>
        <row r="131">
          <cell r="A131">
            <v>315</v>
          </cell>
          <cell r="B131" t="str">
            <v xml:space="preserve"> U-볼트&amp;너트</v>
          </cell>
          <cell r="C131" t="str">
            <v xml:space="preserve"> M9  4"(STS)</v>
          </cell>
          <cell r="D131" t="str">
            <v>조</v>
          </cell>
          <cell r="E131">
            <v>91</v>
          </cell>
          <cell r="G131">
            <v>78</v>
          </cell>
          <cell r="H131">
            <v>1189</v>
          </cell>
          <cell r="O131">
            <v>1189</v>
          </cell>
          <cell r="P131">
            <v>1189</v>
          </cell>
        </row>
        <row r="132">
          <cell r="A132">
            <v>318</v>
          </cell>
          <cell r="B132" t="str">
            <v xml:space="preserve"> 관로구방수장치</v>
          </cell>
          <cell r="C132" t="str">
            <v xml:space="preserve"> Φ50이하</v>
          </cell>
          <cell r="D132" t="str">
            <v>조</v>
          </cell>
          <cell r="G132">
            <v>1003</v>
          </cell>
          <cell r="H132">
            <v>4400</v>
          </cell>
          <cell r="O132">
            <v>4400</v>
          </cell>
          <cell r="P132">
            <v>4400</v>
          </cell>
        </row>
        <row r="133">
          <cell r="A133">
            <v>316</v>
          </cell>
          <cell r="B133" t="str">
            <v xml:space="preserve"> 관로구방수장치</v>
          </cell>
          <cell r="C133" t="str">
            <v xml:space="preserve"> Φ100이하</v>
          </cell>
          <cell r="D133" t="str">
            <v>조</v>
          </cell>
          <cell r="G133">
            <v>1003</v>
          </cell>
          <cell r="H133">
            <v>11000</v>
          </cell>
          <cell r="O133">
            <v>11000</v>
          </cell>
          <cell r="P133">
            <v>11000</v>
          </cell>
        </row>
        <row r="134">
          <cell r="A134">
            <v>317</v>
          </cell>
          <cell r="B134" t="str">
            <v xml:space="preserve"> 관로구방수장치</v>
          </cell>
          <cell r="C134" t="str">
            <v xml:space="preserve"> Φ150이하</v>
          </cell>
          <cell r="D134" t="str">
            <v>조</v>
          </cell>
          <cell r="G134">
            <v>1003</v>
          </cell>
          <cell r="H134">
            <v>11000</v>
          </cell>
          <cell r="O134">
            <v>11000</v>
          </cell>
          <cell r="P134">
            <v>11000</v>
          </cell>
        </row>
        <row r="135">
          <cell r="A135">
            <v>320</v>
          </cell>
          <cell r="B135" t="str">
            <v xml:space="preserve"> C형 슬리브</v>
          </cell>
          <cell r="C135" t="str">
            <v xml:space="preserve"> 100㎟</v>
          </cell>
          <cell r="D135" t="str">
            <v>개</v>
          </cell>
          <cell r="E135">
            <v>862</v>
          </cell>
          <cell r="F135">
            <v>2180</v>
          </cell>
          <cell r="O135">
            <v>2180</v>
          </cell>
          <cell r="P135">
            <v>2180</v>
          </cell>
        </row>
        <row r="136">
          <cell r="A136">
            <v>321</v>
          </cell>
          <cell r="B136" t="str">
            <v xml:space="preserve"> 레미콘</v>
          </cell>
          <cell r="C136" t="str">
            <v xml:space="preserve"> 40-180-8</v>
          </cell>
          <cell r="D136" t="str">
            <v>㎥</v>
          </cell>
          <cell r="E136">
            <v>118</v>
          </cell>
          <cell r="F136">
            <v>40390</v>
          </cell>
          <cell r="O136">
            <v>40390</v>
          </cell>
          <cell r="P136">
            <v>40390</v>
          </cell>
        </row>
        <row r="137">
          <cell r="A137">
            <v>504</v>
          </cell>
          <cell r="B137" t="str">
            <v xml:space="preserve"> 강    판</v>
          </cell>
          <cell r="C137" t="str">
            <v xml:space="preserve"> 6t</v>
          </cell>
          <cell r="D137" t="str">
            <v>㎏</v>
          </cell>
          <cell r="E137">
            <v>52</v>
          </cell>
          <cell r="F137">
            <v>314</v>
          </cell>
          <cell r="G137">
            <v>50</v>
          </cell>
          <cell r="H137">
            <v>350</v>
          </cell>
          <cell r="O137">
            <v>314</v>
          </cell>
          <cell r="P137">
            <v>314</v>
          </cell>
        </row>
        <row r="138">
          <cell r="A138">
            <v>503</v>
          </cell>
          <cell r="B138" t="str">
            <v xml:space="preserve"> 열연강판</v>
          </cell>
          <cell r="C138" t="str">
            <v xml:space="preserve"> 9t</v>
          </cell>
          <cell r="D138" t="str">
            <v>㎏</v>
          </cell>
          <cell r="E138">
            <v>52</v>
          </cell>
          <cell r="F138">
            <v>319</v>
          </cell>
          <cell r="G138">
            <v>50</v>
          </cell>
          <cell r="H138">
            <v>370</v>
          </cell>
          <cell r="O138">
            <v>319</v>
          </cell>
          <cell r="P138">
            <v>319</v>
          </cell>
        </row>
        <row r="139">
          <cell r="A139">
            <v>346</v>
          </cell>
          <cell r="B139" t="str">
            <v xml:space="preserve"> 이형철근</v>
          </cell>
          <cell r="C139" t="str">
            <v xml:space="preserve"> D-10</v>
          </cell>
          <cell r="D139" t="str">
            <v>ton</v>
          </cell>
          <cell r="E139">
            <v>43</v>
          </cell>
          <cell r="F139">
            <v>295000</v>
          </cell>
          <cell r="G139">
            <v>42</v>
          </cell>
          <cell r="H139">
            <v>325000</v>
          </cell>
          <cell r="O139">
            <v>295000</v>
          </cell>
          <cell r="P139">
            <v>295000</v>
          </cell>
        </row>
        <row r="140">
          <cell r="A140">
            <v>326</v>
          </cell>
          <cell r="B140" t="str">
            <v xml:space="preserve"> 무늬강판</v>
          </cell>
          <cell r="C140" t="str">
            <v xml:space="preserve"> 6.0t</v>
          </cell>
          <cell r="D140" t="str">
            <v>㎏</v>
          </cell>
          <cell r="E140">
            <v>61</v>
          </cell>
          <cell r="F140">
            <v>319</v>
          </cell>
          <cell r="O140">
            <v>319</v>
          </cell>
          <cell r="P140">
            <v>319</v>
          </cell>
        </row>
        <row r="141">
          <cell r="A141">
            <v>355</v>
          </cell>
          <cell r="B141" t="str">
            <v xml:space="preserve"> 조합페인트</v>
          </cell>
          <cell r="C141" t="str">
            <v xml:space="preserve"> 철재면 2회</v>
          </cell>
          <cell r="D141" t="str">
            <v>㎡</v>
          </cell>
          <cell r="G141" t="str">
            <v>부118</v>
          </cell>
          <cell r="H141">
            <v>976</v>
          </cell>
          <cell r="O141">
            <v>976</v>
          </cell>
          <cell r="P141">
            <v>976</v>
          </cell>
        </row>
        <row r="142">
          <cell r="A142">
            <v>319</v>
          </cell>
          <cell r="B142" t="str">
            <v xml:space="preserve"> 녹막이페인트</v>
          </cell>
          <cell r="C142" t="str">
            <v xml:space="preserve"> 철재면 2회</v>
          </cell>
          <cell r="D142" t="str">
            <v>㎡</v>
          </cell>
          <cell r="G142" t="str">
            <v>부118</v>
          </cell>
          <cell r="H142">
            <v>937</v>
          </cell>
          <cell r="O142">
            <v>937</v>
          </cell>
          <cell r="P142">
            <v>937</v>
          </cell>
        </row>
        <row r="143">
          <cell r="A143">
            <v>356</v>
          </cell>
          <cell r="B143" t="str">
            <v xml:space="preserve"> 철근가공조립</v>
          </cell>
          <cell r="C143" t="str">
            <v xml:space="preserve"> 간단</v>
          </cell>
          <cell r="D143" t="str">
            <v>ton</v>
          </cell>
          <cell r="G143" t="str">
            <v>부72</v>
          </cell>
          <cell r="H143">
            <v>312100</v>
          </cell>
          <cell r="O143">
            <v>312100</v>
          </cell>
          <cell r="P143">
            <v>312100</v>
          </cell>
        </row>
        <row r="144">
          <cell r="A144">
            <v>515</v>
          </cell>
          <cell r="B144" t="str">
            <v xml:space="preserve"> 철근가공조립</v>
          </cell>
          <cell r="C144" t="str">
            <v xml:space="preserve"> 구멍뚫기</v>
          </cell>
          <cell r="D144" t="str">
            <v>개</v>
          </cell>
          <cell r="O144">
            <v>0</v>
          </cell>
          <cell r="P144">
            <v>0</v>
          </cell>
        </row>
        <row r="145">
          <cell r="A145">
            <v>513</v>
          </cell>
          <cell r="B145" t="str">
            <v xml:space="preserve"> "C"TYPE HANGER</v>
          </cell>
          <cell r="D145" t="str">
            <v>개</v>
          </cell>
          <cell r="E145">
            <v>878</v>
          </cell>
          <cell r="F145">
            <v>1810</v>
          </cell>
          <cell r="O145">
            <v>1810</v>
          </cell>
          <cell r="P145">
            <v>1810</v>
          </cell>
        </row>
        <row r="146">
          <cell r="A146">
            <v>509</v>
          </cell>
          <cell r="B146" t="str">
            <v xml:space="preserve"> 전주밴드</v>
          </cell>
          <cell r="C146" t="str">
            <v xml:space="preserve"> 스텐조절식</v>
          </cell>
          <cell r="D146" t="str">
            <v>개</v>
          </cell>
          <cell r="G146">
            <v>1005</v>
          </cell>
          <cell r="H146">
            <v>1700</v>
          </cell>
          <cell r="O146">
            <v>1700</v>
          </cell>
          <cell r="P146">
            <v>1700</v>
          </cell>
        </row>
        <row r="147">
          <cell r="A147">
            <v>512</v>
          </cell>
          <cell r="B147" t="str">
            <v xml:space="preserve"> 워샤캡</v>
          </cell>
          <cell r="C147" t="str">
            <v xml:space="preserve"> 54mm</v>
          </cell>
          <cell r="D147" t="str">
            <v>개</v>
          </cell>
          <cell r="E147">
            <v>867</v>
          </cell>
          <cell r="F147">
            <v>4050</v>
          </cell>
          <cell r="O147">
            <v>4050</v>
          </cell>
          <cell r="P147">
            <v>4050</v>
          </cell>
        </row>
        <row r="148">
          <cell r="A148">
            <v>334</v>
          </cell>
          <cell r="B148" t="str">
            <v xml:space="preserve"> 비닐테이프</v>
          </cell>
          <cell r="C148" t="str">
            <v xml:space="preserve"> 0.2x19</v>
          </cell>
          <cell r="D148" t="str">
            <v>m</v>
          </cell>
          <cell r="E148">
            <v>966</v>
          </cell>
          <cell r="F148">
            <v>153</v>
          </cell>
          <cell r="O148">
            <v>153</v>
          </cell>
          <cell r="P148">
            <v>153</v>
          </cell>
        </row>
        <row r="149">
          <cell r="A149">
            <v>336</v>
          </cell>
          <cell r="B149" t="str">
            <v xml:space="preserve"> 실리콘고무테이프</v>
          </cell>
          <cell r="C149" t="str">
            <v xml:space="preserve"> 0.3x25</v>
          </cell>
          <cell r="D149" t="str">
            <v>m</v>
          </cell>
          <cell r="E149">
            <v>966</v>
          </cell>
          <cell r="F149">
            <v>2522</v>
          </cell>
          <cell r="G149">
            <v>1001</v>
          </cell>
          <cell r="H149">
            <v>2967</v>
          </cell>
          <cell r="O149">
            <v>2522</v>
          </cell>
          <cell r="P149">
            <v>2522</v>
          </cell>
        </row>
        <row r="150">
          <cell r="A150">
            <v>358</v>
          </cell>
          <cell r="B150" t="str">
            <v xml:space="preserve"> 케이블위험표시기</v>
          </cell>
          <cell r="D150" t="str">
            <v>개</v>
          </cell>
          <cell r="E150">
            <v>958</v>
          </cell>
          <cell r="F150">
            <v>13000</v>
          </cell>
          <cell r="O150">
            <v>13000</v>
          </cell>
          <cell r="P150">
            <v>13000</v>
          </cell>
        </row>
        <row r="151">
          <cell r="A151">
            <v>359</v>
          </cell>
          <cell r="B151" t="str">
            <v xml:space="preserve"> 케이블크리트</v>
          </cell>
          <cell r="C151" t="str">
            <v xml:space="preserve"> R50 L320</v>
          </cell>
          <cell r="D151" t="str">
            <v>개</v>
          </cell>
          <cell r="G151">
            <v>1004</v>
          </cell>
          <cell r="H151">
            <v>5600</v>
          </cell>
          <cell r="O151">
            <v>5600</v>
          </cell>
          <cell r="P151">
            <v>5600</v>
          </cell>
        </row>
        <row r="152">
          <cell r="A152">
            <v>360</v>
          </cell>
          <cell r="B152" t="str">
            <v xml:space="preserve"> 케이블표지시트</v>
          </cell>
          <cell r="C152" t="str">
            <v xml:space="preserve"> 0.23x300</v>
          </cell>
          <cell r="D152" t="str">
            <v>m</v>
          </cell>
          <cell r="E152">
            <v>956</v>
          </cell>
          <cell r="F152">
            <v>250</v>
          </cell>
          <cell r="O152">
            <v>250</v>
          </cell>
          <cell r="P152">
            <v>250</v>
          </cell>
        </row>
        <row r="153">
          <cell r="A153">
            <v>361</v>
          </cell>
          <cell r="B153" t="str">
            <v xml:space="preserve"> 전자식탐지기</v>
          </cell>
          <cell r="C153" t="str">
            <v xml:space="preserve"> 전력케이블용</v>
          </cell>
          <cell r="D153" t="str">
            <v>개</v>
          </cell>
          <cell r="E153">
            <v>956</v>
          </cell>
          <cell r="F153">
            <v>4167000</v>
          </cell>
          <cell r="K153" t="str">
            <v>3M</v>
          </cell>
          <cell r="L153">
            <v>4000000</v>
          </cell>
          <cell r="O153">
            <v>4000000</v>
          </cell>
          <cell r="P153">
            <v>4000000</v>
          </cell>
        </row>
        <row r="154">
          <cell r="A154">
            <v>362</v>
          </cell>
          <cell r="B154" t="str">
            <v xml:space="preserve"> 전자식표지기</v>
          </cell>
          <cell r="C154" t="str">
            <v xml:space="preserve"> 전력케이블용</v>
          </cell>
          <cell r="D154" t="str">
            <v>개</v>
          </cell>
          <cell r="E154">
            <v>956</v>
          </cell>
          <cell r="F154">
            <v>20000</v>
          </cell>
          <cell r="K154" t="str">
            <v>3M</v>
          </cell>
          <cell r="L154">
            <v>20000</v>
          </cell>
          <cell r="O154">
            <v>20000</v>
          </cell>
          <cell r="P154">
            <v>20000</v>
          </cell>
        </row>
        <row r="155">
          <cell r="A155">
            <v>366</v>
          </cell>
          <cell r="B155" t="str">
            <v xml:space="preserve"> 콘크리트치기</v>
          </cell>
          <cell r="C155" t="str">
            <v xml:space="preserve"> 1:2:4</v>
          </cell>
          <cell r="D155" t="str">
            <v>㎥</v>
          </cell>
          <cell r="O155">
            <v>0</v>
          </cell>
          <cell r="P155">
            <v>0</v>
          </cell>
        </row>
        <row r="156">
          <cell r="A156">
            <v>435</v>
          </cell>
          <cell r="B156" t="str">
            <v xml:space="preserve"> 콘크리트치기</v>
          </cell>
          <cell r="C156" t="str">
            <v xml:space="preserve"> 1:3:6</v>
          </cell>
          <cell r="D156" t="str">
            <v>㎥</v>
          </cell>
          <cell r="O156">
            <v>0</v>
          </cell>
          <cell r="P156">
            <v>0</v>
          </cell>
        </row>
        <row r="157">
          <cell r="A157">
            <v>554</v>
          </cell>
          <cell r="B157" t="str">
            <v xml:space="preserve"> 콘크리트깨기</v>
          </cell>
          <cell r="D157" t="str">
            <v>㎥</v>
          </cell>
          <cell r="O157">
            <v>0</v>
          </cell>
          <cell r="P157">
            <v>0</v>
          </cell>
        </row>
        <row r="158">
          <cell r="A158">
            <v>367</v>
          </cell>
          <cell r="B158" t="str">
            <v xml:space="preserve"> 콘크리트타설</v>
          </cell>
          <cell r="C158" t="str">
            <v xml:space="preserve"> 40-180-8</v>
          </cell>
          <cell r="D158" t="str">
            <v>m</v>
          </cell>
          <cell r="O158">
            <v>0</v>
          </cell>
          <cell r="P158">
            <v>0</v>
          </cell>
        </row>
        <row r="159">
          <cell r="A159">
            <v>368</v>
          </cell>
          <cell r="B159" t="str">
            <v xml:space="preserve"> 콘크리트포장절단</v>
          </cell>
          <cell r="C159" t="str">
            <v xml:space="preserve"> 시멘트포장</v>
          </cell>
          <cell r="D159" t="str">
            <v>m</v>
          </cell>
          <cell r="O159">
            <v>0</v>
          </cell>
          <cell r="P159">
            <v>0</v>
          </cell>
        </row>
        <row r="160">
          <cell r="A160">
            <v>370</v>
          </cell>
          <cell r="B160" t="str">
            <v xml:space="preserve"> 터파기</v>
          </cell>
          <cell r="C160" t="str">
            <v xml:space="preserve"> 인력</v>
          </cell>
          <cell r="D160" t="str">
            <v>㎥</v>
          </cell>
          <cell r="O160">
            <v>0</v>
          </cell>
          <cell r="P160">
            <v>0</v>
          </cell>
        </row>
        <row r="161">
          <cell r="A161">
            <v>371</v>
          </cell>
          <cell r="B161" t="str">
            <v xml:space="preserve"> 터파기</v>
          </cell>
          <cell r="C161" t="str">
            <v xml:space="preserve"> 인력(0~1m)</v>
          </cell>
          <cell r="D161" t="str">
            <v>㎥</v>
          </cell>
          <cell r="O161">
            <v>0</v>
          </cell>
          <cell r="P161">
            <v>0</v>
          </cell>
        </row>
        <row r="162">
          <cell r="A162">
            <v>372</v>
          </cell>
          <cell r="B162" t="str">
            <v xml:space="preserve"> 터파기</v>
          </cell>
          <cell r="C162" t="str">
            <v xml:space="preserve"> 인력(1~2m)</v>
          </cell>
          <cell r="D162" t="str">
            <v>㎥</v>
          </cell>
          <cell r="O162">
            <v>0</v>
          </cell>
          <cell r="P162">
            <v>0</v>
          </cell>
        </row>
        <row r="163">
          <cell r="A163">
            <v>373</v>
          </cell>
          <cell r="B163" t="str">
            <v xml:space="preserve"> 터파기</v>
          </cell>
          <cell r="C163" t="str">
            <v>콘크리트구간</v>
          </cell>
          <cell r="D163" t="str">
            <v>m</v>
          </cell>
          <cell r="O163">
            <v>0</v>
          </cell>
          <cell r="P163">
            <v>0</v>
          </cell>
        </row>
        <row r="164">
          <cell r="A164">
            <v>374</v>
          </cell>
          <cell r="B164" t="str">
            <v xml:space="preserve"> 다지기</v>
          </cell>
          <cell r="C164" t="str">
            <v>인력</v>
          </cell>
          <cell r="D164" t="str">
            <v>㎥</v>
          </cell>
          <cell r="O164">
            <v>0</v>
          </cell>
          <cell r="P164">
            <v>0</v>
          </cell>
        </row>
        <row r="165">
          <cell r="A165">
            <v>516</v>
          </cell>
          <cell r="B165" t="str">
            <v xml:space="preserve"> 되메우기</v>
          </cell>
          <cell r="C165" t="str">
            <v xml:space="preserve"> 인력</v>
          </cell>
          <cell r="D165" t="str">
            <v>㎥</v>
          </cell>
          <cell r="O165">
            <v>0</v>
          </cell>
          <cell r="P165">
            <v>0</v>
          </cell>
        </row>
        <row r="166">
          <cell r="A166">
            <v>375</v>
          </cell>
          <cell r="B166" t="str">
            <v xml:space="preserve"> 잔토처리</v>
          </cell>
          <cell r="C166" t="str">
            <v xml:space="preserve"> 현장내,인력</v>
          </cell>
          <cell r="D166" t="str">
            <v>㎥</v>
          </cell>
          <cell r="O166">
            <v>0</v>
          </cell>
          <cell r="P166">
            <v>0</v>
          </cell>
        </row>
        <row r="167">
          <cell r="A167">
            <v>436</v>
          </cell>
          <cell r="B167" t="str">
            <v>WIRE MESH</v>
          </cell>
          <cell r="C167" t="str">
            <v xml:space="preserve"> #8x100x100</v>
          </cell>
          <cell r="D167" t="str">
            <v>㎡</v>
          </cell>
          <cell r="E167">
            <v>99</v>
          </cell>
          <cell r="F167">
            <v>980</v>
          </cell>
          <cell r="O167">
            <v>980</v>
          </cell>
          <cell r="P167">
            <v>980</v>
          </cell>
        </row>
        <row r="168">
          <cell r="A168">
            <v>376</v>
          </cell>
          <cell r="B168" t="str">
            <v xml:space="preserve"> 자갈</v>
          </cell>
          <cell r="C168" t="str">
            <v xml:space="preserve"> 25mm이하</v>
          </cell>
          <cell r="D168" t="str">
            <v>㎥</v>
          </cell>
          <cell r="E168">
            <v>110</v>
          </cell>
          <cell r="F168">
            <v>11000</v>
          </cell>
          <cell r="G168">
            <v>95</v>
          </cell>
          <cell r="H168">
            <v>12000</v>
          </cell>
          <cell r="O168">
            <v>11000</v>
          </cell>
          <cell r="P168">
            <v>11000</v>
          </cell>
        </row>
        <row r="169">
          <cell r="A169">
            <v>377</v>
          </cell>
          <cell r="B169" t="str">
            <v xml:space="preserve"> 시멘트</v>
          </cell>
          <cell r="C169" t="str">
            <v xml:space="preserve"> 포틀랜드 40kg</v>
          </cell>
          <cell r="D169" t="str">
            <v>포</v>
          </cell>
          <cell r="E169">
            <v>113</v>
          </cell>
          <cell r="F169">
            <v>3920</v>
          </cell>
          <cell r="G169">
            <v>96</v>
          </cell>
          <cell r="H169">
            <v>4000</v>
          </cell>
          <cell r="O169">
            <v>3920</v>
          </cell>
          <cell r="P169">
            <v>3920</v>
          </cell>
        </row>
        <row r="170">
          <cell r="A170">
            <v>378</v>
          </cell>
          <cell r="B170" t="str">
            <v xml:space="preserve"> 거푸집</v>
          </cell>
          <cell r="C170" t="str">
            <v xml:space="preserve"> 합판 4회</v>
          </cell>
          <cell r="D170" t="str">
            <v>㎡</v>
          </cell>
          <cell r="G170" t="str">
            <v>부72</v>
          </cell>
          <cell r="H170">
            <v>4435</v>
          </cell>
          <cell r="O170">
            <v>4435</v>
          </cell>
          <cell r="P170">
            <v>4435</v>
          </cell>
        </row>
        <row r="171">
          <cell r="A171">
            <v>379</v>
          </cell>
          <cell r="B171" t="str">
            <v xml:space="preserve"> 막돌</v>
          </cell>
          <cell r="C171" t="str">
            <v xml:space="preserve"> 250mm이하</v>
          </cell>
          <cell r="D171" t="str">
            <v>㎥</v>
          </cell>
          <cell r="E171">
            <v>111</v>
          </cell>
          <cell r="F171">
            <v>14500</v>
          </cell>
          <cell r="G171">
            <v>95</v>
          </cell>
          <cell r="H171">
            <v>14500</v>
          </cell>
          <cell r="O171">
            <v>14500</v>
          </cell>
          <cell r="P171">
            <v>14500</v>
          </cell>
        </row>
        <row r="172">
          <cell r="A172">
            <v>380</v>
          </cell>
          <cell r="B172" t="str">
            <v xml:space="preserve"> 모래</v>
          </cell>
          <cell r="C172" t="str">
            <v xml:space="preserve"> 세사</v>
          </cell>
          <cell r="D172" t="str">
            <v>㎥</v>
          </cell>
          <cell r="E172">
            <v>111</v>
          </cell>
          <cell r="F172">
            <v>15000</v>
          </cell>
          <cell r="G172">
            <v>95</v>
          </cell>
          <cell r="H172">
            <v>14000</v>
          </cell>
          <cell r="O172">
            <v>14000</v>
          </cell>
          <cell r="P172">
            <v>14000</v>
          </cell>
        </row>
        <row r="173">
          <cell r="A173">
            <v>382</v>
          </cell>
          <cell r="B173" t="str">
            <v>트랜치</v>
          </cell>
          <cell r="C173" t="str">
            <v>(W500x200,W300x200)</v>
          </cell>
          <cell r="D173" t="str">
            <v>식</v>
          </cell>
          <cell r="O173">
            <v>0</v>
          </cell>
          <cell r="P173">
            <v>0</v>
          </cell>
        </row>
        <row r="174">
          <cell r="A174">
            <v>383</v>
          </cell>
          <cell r="B174" t="str">
            <v>휀스</v>
          </cell>
          <cell r="C174" t="str">
            <v>1.0m 경간</v>
          </cell>
          <cell r="D174" t="str">
            <v>식</v>
          </cell>
          <cell r="O174">
            <v>0</v>
          </cell>
          <cell r="P174">
            <v>0</v>
          </cell>
        </row>
        <row r="175">
          <cell r="A175">
            <v>386</v>
          </cell>
          <cell r="B175" t="str">
            <v xml:space="preserve"> 배전반(HV-1)</v>
          </cell>
          <cell r="C175" t="str">
            <v xml:space="preserve"> DS, VCB 7.2kV 400A(디지탈형)</v>
          </cell>
          <cell r="D175" t="str">
            <v>조</v>
          </cell>
          <cell r="O175">
            <v>0</v>
          </cell>
          <cell r="P175">
            <v>0</v>
          </cell>
          <cell r="Q175" t="str">
            <v>관 급</v>
          </cell>
        </row>
        <row r="176">
          <cell r="A176">
            <v>544</v>
          </cell>
          <cell r="B176" t="str">
            <v xml:space="preserve"> 배전반(HV-3)</v>
          </cell>
          <cell r="C176" t="str">
            <v xml:space="preserve"> VCB 7.2kV 400A(디지탈형)</v>
          </cell>
          <cell r="D176" t="str">
            <v>조</v>
          </cell>
          <cell r="O176">
            <v>0</v>
          </cell>
          <cell r="P176">
            <v>0</v>
          </cell>
          <cell r="Q176" t="str">
            <v>관 급</v>
          </cell>
        </row>
        <row r="177">
          <cell r="A177">
            <v>559</v>
          </cell>
          <cell r="B177" t="str">
            <v xml:space="preserve"> 배전반</v>
          </cell>
          <cell r="C177" t="str">
            <v xml:space="preserve"> 6.6kV GTR 3상 100kVAx1</v>
          </cell>
          <cell r="D177" t="str">
            <v>조</v>
          </cell>
          <cell r="O177">
            <v>0</v>
          </cell>
          <cell r="P177">
            <v>0</v>
          </cell>
          <cell r="Q177" t="str">
            <v>관 급</v>
          </cell>
        </row>
        <row r="178">
          <cell r="A178">
            <v>560</v>
          </cell>
          <cell r="B178" t="str">
            <v xml:space="preserve"> 배전반</v>
          </cell>
          <cell r="C178" t="str">
            <v xml:space="preserve"> NGR 19[Ω] 30SEC</v>
          </cell>
          <cell r="D178" t="str">
            <v>조</v>
          </cell>
          <cell r="O178">
            <v>0</v>
          </cell>
          <cell r="P178">
            <v>0</v>
          </cell>
          <cell r="Q178" t="str">
            <v>관 급</v>
          </cell>
        </row>
        <row r="179">
          <cell r="A179">
            <v>395</v>
          </cell>
          <cell r="B179" t="str">
            <v xml:space="preserve"> 배전반</v>
          </cell>
          <cell r="C179" t="str">
            <v xml:space="preserve"> LV-1</v>
          </cell>
          <cell r="D179" t="str">
            <v>조</v>
          </cell>
          <cell r="O179">
            <v>0</v>
          </cell>
          <cell r="P179">
            <v>0</v>
          </cell>
          <cell r="Q179" t="str">
            <v>관 급</v>
          </cell>
        </row>
        <row r="180">
          <cell r="A180">
            <v>397</v>
          </cell>
          <cell r="B180" t="str">
            <v xml:space="preserve"> 밧데리반</v>
          </cell>
          <cell r="C180" t="str">
            <v>BAT-1</v>
          </cell>
          <cell r="D180" t="str">
            <v>조</v>
          </cell>
          <cell r="O180">
            <v>0</v>
          </cell>
          <cell r="P180">
            <v>0</v>
          </cell>
          <cell r="Q180" t="str">
            <v>관 급</v>
          </cell>
        </row>
        <row r="181">
          <cell r="A181">
            <v>398</v>
          </cell>
          <cell r="B181" t="str">
            <v xml:space="preserve"> 정류기반</v>
          </cell>
          <cell r="C181" t="str">
            <v>REC-1</v>
          </cell>
          <cell r="D181" t="str">
            <v>조</v>
          </cell>
          <cell r="O181">
            <v>0</v>
          </cell>
          <cell r="P181">
            <v>0</v>
          </cell>
          <cell r="Q181" t="str">
            <v>관 급</v>
          </cell>
        </row>
        <row r="182">
          <cell r="A182">
            <v>402</v>
          </cell>
          <cell r="B182" t="str">
            <v xml:space="preserve"> 변압기몰드</v>
          </cell>
          <cell r="C182" t="str">
            <v xml:space="preserve"> 6.6kV 3상 50kVAx2</v>
          </cell>
          <cell r="D182" t="str">
            <v>대</v>
          </cell>
          <cell r="O182">
            <v>0</v>
          </cell>
          <cell r="P182">
            <v>0</v>
          </cell>
          <cell r="Q182" t="str">
            <v>관 급</v>
          </cell>
        </row>
        <row r="183">
          <cell r="A183">
            <v>403</v>
          </cell>
          <cell r="B183" t="str">
            <v xml:space="preserve"> 변압기몰드</v>
          </cell>
          <cell r="C183" t="str">
            <v xml:space="preserve"> 6.6kV 3상 50kVA, 1상50kVA</v>
          </cell>
          <cell r="D183" t="str">
            <v>대</v>
          </cell>
          <cell r="O183">
            <v>0</v>
          </cell>
          <cell r="P183">
            <v>0</v>
          </cell>
          <cell r="Q183" t="str">
            <v>관 급</v>
          </cell>
        </row>
        <row r="184">
          <cell r="A184">
            <v>550</v>
          </cell>
          <cell r="B184" t="str">
            <v xml:space="preserve"> 변압기몰드</v>
          </cell>
          <cell r="C184" t="str">
            <v xml:space="preserve"> 6.6kV 3상 100kVA, 1상75kVA</v>
          </cell>
          <cell r="D184" t="str">
            <v>대</v>
          </cell>
          <cell r="O184">
            <v>0</v>
          </cell>
          <cell r="P184">
            <v>0</v>
          </cell>
          <cell r="Q184" t="str">
            <v>관 급</v>
          </cell>
        </row>
        <row r="185">
          <cell r="A185">
            <v>404</v>
          </cell>
          <cell r="B185" t="str">
            <v xml:space="preserve"> 변압기몰드</v>
          </cell>
          <cell r="C185" t="str">
            <v xml:space="preserve"> 6.6kV 3상 50kVA</v>
          </cell>
          <cell r="D185" t="str">
            <v>대</v>
          </cell>
          <cell r="O185">
            <v>0</v>
          </cell>
          <cell r="P185">
            <v>0</v>
          </cell>
          <cell r="Q185" t="str">
            <v>관 급</v>
          </cell>
        </row>
        <row r="186">
          <cell r="A186">
            <v>558</v>
          </cell>
          <cell r="B186" t="str">
            <v xml:space="preserve"> 변압기몰드</v>
          </cell>
          <cell r="C186" t="str">
            <v xml:space="preserve"> 6.6kV 1상 75kVAx2</v>
          </cell>
          <cell r="D186" t="str">
            <v>대</v>
          </cell>
          <cell r="O186">
            <v>0</v>
          </cell>
          <cell r="P186">
            <v>0</v>
          </cell>
          <cell r="Q186" t="str">
            <v>관 급</v>
          </cell>
        </row>
        <row r="187">
          <cell r="A187">
            <v>551</v>
          </cell>
          <cell r="B187" t="str">
            <v xml:space="preserve"> 변압기몰드</v>
          </cell>
          <cell r="C187" t="str">
            <v xml:space="preserve"> 6.6kV 3상 75kVAx2</v>
          </cell>
          <cell r="D187" t="str">
            <v>대</v>
          </cell>
          <cell r="O187">
            <v>0</v>
          </cell>
          <cell r="P187">
            <v>0</v>
          </cell>
          <cell r="Q187" t="str">
            <v>관 급</v>
          </cell>
        </row>
        <row r="188">
          <cell r="A188">
            <v>407</v>
          </cell>
          <cell r="B188" t="str">
            <v xml:space="preserve"> 변압기몰드</v>
          </cell>
          <cell r="C188" t="str">
            <v xml:space="preserve"> 6.6kV 3상 150kVA</v>
          </cell>
          <cell r="D188" t="str">
            <v>대</v>
          </cell>
          <cell r="O188">
            <v>0</v>
          </cell>
          <cell r="P188">
            <v>0</v>
          </cell>
          <cell r="Q188" t="str">
            <v>관 급</v>
          </cell>
        </row>
        <row r="189">
          <cell r="A189">
            <v>408</v>
          </cell>
          <cell r="B189" t="str">
            <v xml:space="preserve"> 변압기몰드</v>
          </cell>
          <cell r="C189" t="str">
            <v xml:space="preserve"> 6.6kV 1상 10KVAx2(건널목,초소)</v>
          </cell>
          <cell r="D189" t="str">
            <v>대</v>
          </cell>
          <cell r="O189">
            <v>0</v>
          </cell>
          <cell r="P189">
            <v>0</v>
          </cell>
          <cell r="Q189" t="str">
            <v>관 급</v>
          </cell>
        </row>
        <row r="190">
          <cell r="A190">
            <v>409</v>
          </cell>
          <cell r="B190" t="str">
            <v xml:space="preserve"> 변압기몰드</v>
          </cell>
          <cell r="C190" t="str">
            <v xml:space="preserve"> 6.6kV 3상 10KVAx2(터널)</v>
          </cell>
          <cell r="D190" t="str">
            <v>대</v>
          </cell>
          <cell r="O190">
            <v>0</v>
          </cell>
          <cell r="P190">
            <v>0</v>
          </cell>
          <cell r="Q190" t="str">
            <v>관 급</v>
          </cell>
        </row>
        <row r="191">
          <cell r="A191">
            <v>410</v>
          </cell>
          <cell r="B191" t="str">
            <v xml:space="preserve"> 변압기몰드</v>
          </cell>
          <cell r="C191" t="str">
            <v xml:space="preserve"> VCB, 6.6kV 3상 50KVAx2(SP,SSP)</v>
          </cell>
          <cell r="D191" t="str">
            <v>대</v>
          </cell>
          <cell r="O191">
            <v>0</v>
          </cell>
          <cell r="P191">
            <v>0</v>
          </cell>
          <cell r="Q191" t="str">
            <v>관 급</v>
          </cell>
        </row>
        <row r="192">
          <cell r="A192">
            <v>411</v>
          </cell>
          <cell r="B192" t="str">
            <v xml:space="preserve"> 원제설비</v>
          </cell>
          <cell r="D192" t="str">
            <v>식</v>
          </cell>
          <cell r="O192">
            <v>0</v>
          </cell>
          <cell r="P192">
            <v>0</v>
          </cell>
          <cell r="Q192" t="str">
            <v>관 급</v>
          </cell>
        </row>
        <row r="193">
          <cell r="A193">
            <v>522</v>
          </cell>
          <cell r="B193" t="str">
            <v xml:space="preserve"> 콘센트함</v>
          </cell>
          <cell r="C193" t="str">
            <v xml:space="preserve"> 350x450x150(터널용)</v>
          </cell>
          <cell r="D193" t="str">
            <v>개</v>
          </cell>
          <cell r="K193" t="str">
            <v>수화</v>
          </cell>
          <cell r="L193">
            <v>243115</v>
          </cell>
          <cell r="O193">
            <v>243115</v>
          </cell>
          <cell r="P193">
            <v>243115</v>
          </cell>
        </row>
        <row r="194">
          <cell r="A194">
            <v>527</v>
          </cell>
          <cell r="B194" t="str">
            <v xml:space="preserve"> 속  판</v>
          </cell>
          <cell r="C194" t="str">
            <v xml:space="preserve"> 1.5t</v>
          </cell>
          <cell r="D194" t="str">
            <v>SET</v>
          </cell>
          <cell r="O194">
            <v>0</v>
          </cell>
          <cell r="P194">
            <v>0</v>
          </cell>
        </row>
        <row r="195">
          <cell r="A195">
            <v>533</v>
          </cell>
          <cell r="B195" t="str">
            <v xml:space="preserve"> N.P</v>
          </cell>
          <cell r="C195" t="str">
            <v xml:space="preserve"> 3tx40x200</v>
          </cell>
          <cell r="D195" t="str">
            <v>EA</v>
          </cell>
          <cell r="O195">
            <v>0</v>
          </cell>
          <cell r="P195">
            <v>0</v>
          </cell>
        </row>
        <row r="196">
          <cell r="A196">
            <v>416</v>
          </cell>
          <cell r="B196" t="str">
            <v xml:space="preserve"> N.P</v>
          </cell>
          <cell r="C196" t="str">
            <v xml:space="preserve"> 2tx16x60</v>
          </cell>
          <cell r="D196" t="str">
            <v>EA</v>
          </cell>
          <cell r="O196">
            <v>0</v>
          </cell>
          <cell r="P196">
            <v>0</v>
          </cell>
        </row>
        <row r="197">
          <cell r="A197">
            <v>524</v>
          </cell>
          <cell r="B197" t="str">
            <v xml:space="preserve"> DOOR HANDLE</v>
          </cell>
          <cell r="C197" t="str">
            <v xml:space="preserve"> W/KEY 대</v>
          </cell>
          <cell r="D197" t="str">
            <v>EA</v>
          </cell>
          <cell r="O197">
            <v>0</v>
          </cell>
          <cell r="P197">
            <v>0</v>
          </cell>
        </row>
        <row r="198">
          <cell r="A198">
            <v>420</v>
          </cell>
          <cell r="B198" t="str">
            <v xml:space="preserve"> P.L</v>
          </cell>
          <cell r="C198" t="str">
            <v xml:space="preserve"> AC 25㎜</v>
          </cell>
          <cell r="D198" t="str">
            <v>EA</v>
          </cell>
          <cell r="O198">
            <v>0</v>
          </cell>
          <cell r="P198">
            <v>0</v>
          </cell>
        </row>
        <row r="199">
          <cell r="A199">
            <v>414</v>
          </cell>
          <cell r="B199" t="str">
            <v xml:space="preserve"> N.F.B</v>
          </cell>
          <cell r="C199" t="str">
            <v xml:space="preserve"> ABS 3P 30AF</v>
          </cell>
          <cell r="D199" t="str">
            <v>EA</v>
          </cell>
          <cell r="O199">
            <v>0</v>
          </cell>
          <cell r="P199">
            <v>0</v>
          </cell>
        </row>
        <row r="200">
          <cell r="A200">
            <v>525</v>
          </cell>
          <cell r="B200" t="str">
            <v xml:space="preserve"> CONSENT(노출)</v>
          </cell>
          <cell r="C200" t="str">
            <v xml:space="preserve"> 2P 30A</v>
          </cell>
          <cell r="D200" t="str">
            <v>EA</v>
          </cell>
          <cell r="O200">
            <v>0</v>
          </cell>
          <cell r="P200">
            <v>0</v>
          </cell>
        </row>
        <row r="201">
          <cell r="A201">
            <v>526</v>
          </cell>
          <cell r="B201" t="str">
            <v xml:space="preserve"> CONSENT(노출)</v>
          </cell>
          <cell r="C201" t="str">
            <v xml:space="preserve"> 4P 30A</v>
          </cell>
          <cell r="D201" t="str">
            <v>EA</v>
          </cell>
          <cell r="O201">
            <v>0</v>
          </cell>
          <cell r="P201">
            <v>0</v>
          </cell>
        </row>
        <row r="202">
          <cell r="A202">
            <v>523</v>
          </cell>
          <cell r="B202" t="str">
            <v xml:space="preserve"> 스위치함</v>
          </cell>
          <cell r="C202" t="str">
            <v xml:space="preserve"> 터널용 ON/OFF(150x150x100)</v>
          </cell>
          <cell r="D202" t="str">
            <v>개</v>
          </cell>
          <cell r="K202" t="str">
            <v>수화</v>
          </cell>
          <cell r="L202">
            <v>85202</v>
          </cell>
          <cell r="O202">
            <v>85202</v>
          </cell>
          <cell r="P202">
            <v>85202</v>
          </cell>
        </row>
        <row r="203">
          <cell r="A203">
            <v>528</v>
          </cell>
          <cell r="B203" t="str">
            <v xml:space="preserve"> N.P</v>
          </cell>
          <cell r="C203" t="str">
            <v xml:space="preserve"> 3tx40x200</v>
          </cell>
          <cell r="D203" t="str">
            <v>EA</v>
          </cell>
          <cell r="O203">
            <v>0</v>
          </cell>
          <cell r="P203">
            <v>0</v>
          </cell>
        </row>
        <row r="204">
          <cell r="A204">
            <v>529</v>
          </cell>
          <cell r="B204" t="str">
            <v xml:space="preserve"> N.P</v>
          </cell>
          <cell r="C204" t="str">
            <v xml:space="preserve"> 25㎜</v>
          </cell>
          <cell r="D204" t="str">
            <v>EA</v>
          </cell>
          <cell r="O204">
            <v>0</v>
          </cell>
          <cell r="P204">
            <v>0</v>
          </cell>
        </row>
        <row r="205">
          <cell r="A205">
            <v>530</v>
          </cell>
          <cell r="B205" t="str">
            <v xml:space="preserve"> DOOR HANDLE</v>
          </cell>
          <cell r="C205" t="str">
            <v xml:space="preserve"> W/KEY 대</v>
          </cell>
          <cell r="D205" t="str">
            <v>EA</v>
          </cell>
          <cell r="O205">
            <v>0</v>
          </cell>
          <cell r="P205">
            <v>0</v>
          </cell>
        </row>
        <row r="206">
          <cell r="A206">
            <v>419</v>
          </cell>
          <cell r="B206" t="str">
            <v xml:space="preserve"> P.B.L</v>
          </cell>
          <cell r="C206" t="str">
            <v xml:space="preserve"> AC 25㎜,30㎜</v>
          </cell>
          <cell r="D206" t="str">
            <v>EA</v>
          </cell>
          <cell r="O206">
            <v>0</v>
          </cell>
          <cell r="P206">
            <v>0</v>
          </cell>
        </row>
        <row r="207">
          <cell r="A207">
            <v>531</v>
          </cell>
          <cell r="B207" t="str">
            <v xml:space="preserve"> P.B</v>
          </cell>
          <cell r="C207" t="str">
            <v xml:space="preserve"> AC 25㎜,30㎜</v>
          </cell>
          <cell r="D207" t="str">
            <v>EA</v>
          </cell>
          <cell r="O207">
            <v>0</v>
          </cell>
          <cell r="P207">
            <v>0</v>
          </cell>
        </row>
        <row r="208">
          <cell r="A208">
            <v>532</v>
          </cell>
          <cell r="B208" t="str">
            <v xml:space="preserve"> 이면배선</v>
          </cell>
          <cell r="C208" t="str">
            <v xml:space="preserve"> 2㎟</v>
          </cell>
          <cell r="D208" t="str">
            <v>M</v>
          </cell>
          <cell r="O208">
            <v>0</v>
          </cell>
          <cell r="P208">
            <v>0</v>
          </cell>
        </row>
        <row r="209">
          <cell r="A209">
            <v>412</v>
          </cell>
          <cell r="B209" t="str">
            <v xml:space="preserve"> DIAZED FUSE</v>
          </cell>
          <cell r="C209" t="str">
            <v xml:space="preserve"> W/HOLDER</v>
          </cell>
          <cell r="D209" t="str">
            <v>EA</v>
          </cell>
          <cell r="O209">
            <v>0</v>
          </cell>
          <cell r="P209">
            <v>0</v>
          </cell>
        </row>
        <row r="210">
          <cell r="A210">
            <v>413</v>
          </cell>
          <cell r="B210" t="str">
            <v xml:space="preserve"> M.C (SMC-15)</v>
          </cell>
          <cell r="C210" t="str">
            <v xml:space="preserve"> 380/440 4KW 이하</v>
          </cell>
          <cell r="D210" t="str">
            <v>EA</v>
          </cell>
          <cell r="O210">
            <v>0</v>
          </cell>
          <cell r="P210">
            <v>0</v>
          </cell>
        </row>
        <row r="211">
          <cell r="A211">
            <v>415</v>
          </cell>
          <cell r="B211" t="str">
            <v xml:space="preserve"> E.L.B</v>
          </cell>
          <cell r="C211" t="str">
            <v xml:space="preserve"> 4P 50AF</v>
          </cell>
          <cell r="D211" t="str">
            <v>EA</v>
          </cell>
          <cell r="O211">
            <v>0</v>
          </cell>
          <cell r="P211">
            <v>0</v>
          </cell>
        </row>
        <row r="212">
          <cell r="A212">
            <v>417</v>
          </cell>
          <cell r="B212" t="str">
            <v xml:space="preserve"> N.P</v>
          </cell>
          <cell r="C212" t="str">
            <v xml:space="preserve"> 5t×300×60</v>
          </cell>
          <cell r="D212" t="str">
            <v>EA</v>
          </cell>
          <cell r="O212">
            <v>0</v>
          </cell>
          <cell r="P212">
            <v>0</v>
          </cell>
        </row>
        <row r="213">
          <cell r="A213">
            <v>418</v>
          </cell>
          <cell r="B213" t="str">
            <v xml:space="preserve"> N,P</v>
          </cell>
          <cell r="C213" t="str">
            <v xml:space="preserve"> RING</v>
          </cell>
          <cell r="D213" t="str">
            <v>EA</v>
          </cell>
          <cell r="O213">
            <v>0</v>
          </cell>
          <cell r="P213">
            <v>0</v>
          </cell>
        </row>
        <row r="214">
          <cell r="A214">
            <v>421</v>
          </cell>
          <cell r="B214" t="str">
            <v xml:space="preserve"> PG 클램프</v>
          </cell>
          <cell r="C214" t="str">
            <v>동합금제(CU22-ACSR95,160)</v>
          </cell>
          <cell r="D214" t="str">
            <v>개</v>
          </cell>
          <cell r="O214">
            <v>0</v>
          </cell>
          <cell r="P214">
            <v>0</v>
          </cell>
        </row>
        <row r="215">
          <cell r="A215">
            <v>422</v>
          </cell>
          <cell r="B215" t="str">
            <v xml:space="preserve"> PVC 코팅망</v>
          </cell>
          <cell r="C215" t="str">
            <v xml:space="preserve"> #8x58x58</v>
          </cell>
          <cell r="D215" t="str">
            <v>㎡</v>
          </cell>
          <cell r="O215">
            <v>0</v>
          </cell>
          <cell r="P215">
            <v>0</v>
          </cell>
        </row>
        <row r="216">
          <cell r="A216">
            <v>423</v>
          </cell>
          <cell r="B216" t="str">
            <v xml:space="preserve"> PVC DUCT</v>
          </cell>
          <cell r="C216" t="str">
            <v xml:space="preserve"> 30×40×2000</v>
          </cell>
          <cell r="D216" t="str">
            <v>EA</v>
          </cell>
          <cell r="O216">
            <v>0</v>
          </cell>
          <cell r="P216">
            <v>0</v>
          </cell>
        </row>
        <row r="217">
          <cell r="A217">
            <v>426</v>
          </cell>
          <cell r="B217" t="str">
            <v xml:space="preserve"> TERMINAL</v>
          </cell>
          <cell r="C217" t="str">
            <v xml:space="preserve"> 2㎟</v>
          </cell>
          <cell r="D217" t="str">
            <v>EA</v>
          </cell>
          <cell r="O217">
            <v>0</v>
          </cell>
          <cell r="P217">
            <v>0</v>
          </cell>
        </row>
        <row r="218">
          <cell r="A218">
            <v>427</v>
          </cell>
          <cell r="B218" t="str">
            <v xml:space="preserve"> TERMINAL</v>
          </cell>
          <cell r="C218" t="str">
            <v xml:space="preserve"> 3.5㎟</v>
          </cell>
          <cell r="D218" t="str">
            <v>EA</v>
          </cell>
          <cell r="O218">
            <v>0</v>
          </cell>
          <cell r="P218">
            <v>0</v>
          </cell>
        </row>
        <row r="219">
          <cell r="A219">
            <v>428</v>
          </cell>
          <cell r="B219" t="str">
            <v xml:space="preserve"> TERMINAL</v>
          </cell>
          <cell r="C219" t="str">
            <v xml:space="preserve"> 5.5㎟</v>
          </cell>
          <cell r="D219" t="str">
            <v>EA</v>
          </cell>
          <cell r="O219">
            <v>0</v>
          </cell>
          <cell r="P219">
            <v>0</v>
          </cell>
        </row>
        <row r="220">
          <cell r="A220">
            <v>429</v>
          </cell>
          <cell r="B220" t="str">
            <v xml:space="preserve"> TERMINAL BLOCK</v>
          </cell>
          <cell r="C220" t="str">
            <v xml:space="preserve"> 30A 10P</v>
          </cell>
          <cell r="D220" t="str">
            <v>EA</v>
          </cell>
          <cell r="O220">
            <v>0</v>
          </cell>
          <cell r="P220">
            <v>0</v>
          </cell>
        </row>
        <row r="221">
          <cell r="A221">
            <v>430</v>
          </cell>
          <cell r="B221" t="str">
            <v xml:space="preserve"> TIMER</v>
          </cell>
          <cell r="C221" t="str">
            <v xml:space="preserve"> 24 H</v>
          </cell>
          <cell r="D221" t="str">
            <v>EA</v>
          </cell>
          <cell r="O221">
            <v>0</v>
          </cell>
          <cell r="P221">
            <v>0</v>
          </cell>
        </row>
        <row r="222">
          <cell r="A222">
            <v>431</v>
          </cell>
          <cell r="B222" t="str">
            <v xml:space="preserve"> WIRE</v>
          </cell>
          <cell r="C222" t="str">
            <v xml:space="preserve"> KIV 2㎟</v>
          </cell>
          <cell r="D222" t="str">
            <v>M</v>
          </cell>
          <cell r="O222">
            <v>0</v>
          </cell>
          <cell r="P222">
            <v>0</v>
          </cell>
        </row>
        <row r="223">
          <cell r="A223">
            <v>432</v>
          </cell>
          <cell r="B223" t="str">
            <v xml:space="preserve"> WIRE</v>
          </cell>
          <cell r="C223" t="str">
            <v xml:space="preserve"> KIV 3.5㎟</v>
          </cell>
          <cell r="D223" t="str">
            <v>M</v>
          </cell>
          <cell r="O223">
            <v>0</v>
          </cell>
          <cell r="P223">
            <v>0</v>
          </cell>
        </row>
        <row r="224">
          <cell r="A224">
            <v>433</v>
          </cell>
          <cell r="B224" t="str">
            <v xml:space="preserve"> WIRE</v>
          </cell>
          <cell r="C224" t="str">
            <v xml:space="preserve"> KIV 5.5㎟</v>
          </cell>
          <cell r="D224" t="str">
            <v>M</v>
          </cell>
          <cell r="O224">
            <v>0</v>
          </cell>
          <cell r="P224">
            <v>0</v>
          </cell>
        </row>
        <row r="225">
          <cell r="O225">
            <v>0</v>
          </cell>
          <cell r="P225">
            <v>0</v>
          </cell>
        </row>
        <row r="226">
          <cell r="O226">
            <v>0</v>
          </cell>
          <cell r="P226">
            <v>0</v>
          </cell>
        </row>
        <row r="227">
          <cell r="O227">
            <v>0</v>
          </cell>
          <cell r="P227">
            <v>0</v>
          </cell>
        </row>
        <row r="228">
          <cell r="O228">
            <v>0</v>
          </cell>
          <cell r="P228">
            <v>0</v>
          </cell>
        </row>
        <row r="229">
          <cell r="O229">
            <v>0</v>
          </cell>
          <cell r="P229">
            <v>0</v>
          </cell>
        </row>
        <row r="230">
          <cell r="O230">
            <v>0</v>
          </cell>
          <cell r="P230">
            <v>0</v>
          </cell>
        </row>
        <row r="231">
          <cell r="O231">
            <v>0</v>
          </cell>
          <cell r="P231">
            <v>0</v>
          </cell>
        </row>
        <row r="232">
          <cell r="O232">
            <v>0</v>
          </cell>
          <cell r="P232">
            <v>0</v>
          </cell>
        </row>
        <row r="233">
          <cell r="O233">
            <v>0</v>
          </cell>
          <cell r="P233">
            <v>0</v>
          </cell>
        </row>
        <row r="234">
          <cell r="O234">
            <v>0</v>
          </cell>
          <cell r="P234">
            <v>0</v>
          </cell>
        </row>
        <row r="235">
          <cell r="O235">
            <v>0</v>
          </cell>
          <cell r="P235">
            <v>0</v>
          </cell>
        </row>
        <row r="236">
          <cell r="O236">
            <v>0</v>
          </cell>
          <cell r="P236">
            <v>0</v>
          </cell>
        </row>
        <row r="237">
          <cell r="O237">
            <v>0</v>
          </cell>
          <cell r="P237">
            <v>0</v>
          </cell>
        </row>
        <row r="239">
          <cell r="A239">
            <v>700</v>
          </cell>
          <cell r="B239" t="str">
            <v xml:space="preserve"> 강심알루미늄전선</v>
          </cell>
          <cell r="C239" t="str">
            <v xml:space="preserve"> H.ACSR 58㎟x1C</v>
          </cell>
          <cell r="D239" t="str">
            <v>m</v>
          </cell>
        </row>
        <row r="240">
          <cell r="A240">
            <v>701</v>
          </cell>
          <cell r="B240" t="str">
            <v xml:space="preserve"> 강심알루미늄전선</v>
          </cell>
          <cell r="C240" t="str">
            <v xml:space="preserve"> H.ACSR OC 58㎟X1C</v>
          </cell>
          <cell r="D240" t="str">
            <v>m</v>
          </cell>
        </row>
        <row r="241">
          <cell r="A241">
            <v>702</v>
          </cell>
          <cell r="B241" t="str">
            <v xml:space="preserve"> 고압가교PE케이블</v>
          </cell>
          <cell r="C241" t="str">
            <v xml:space="preserve"> H.CV 6.9kV 38㎟x1C</v>
          </cell>
          <cell r="D241" t="str">
            <v>m</v>
          </cell>
        </row>
        <row r="242">
          <cell r="A242">
            <v>703</v>
          </cell>
          <cell r="B242" t="str">
            <v xml:space="preserve"> 옥외용비닐절연전선</v>
          </cell>
          <cell r="C242" t="str">
            <v xml:space="preserve"> OW 8㎟x1C</v>
          </cell>
          <cell r="D242" t="str">
            <v>m</v>
          </cell>
        </row>
        <row r="243">
          <cell r="A243">
            <v>709</v>
          </cell>
          <cell r="B243" t="str">
            <v xml:space="preserve"> 콘크리트전주</v>
          </cell>
          <cell r="C243" t="str">
            <v xml:space="preserve"> 경하중 9m</v>
          </cell>
          <cell r="D243" t="str">
            <v>본</v>
          </cell>
        </row>
        <row r="244">
          <cell r="A244">
            <v>704</v>
          </cell>
          <cell r="B244" t="str">
            <v xml:space="preserve"> 콘크리트전주</v>
          </cell>
          <cell r="C244" t="str">
            <v xml:space="preserve"> 경하중 10m</v>
          </cell>
          <cell r="D244" t="str">
            <v>본</v>
          </cell>
        </row>
        <row r="245">
          <cell r="A245">
            <v>705</v>
          </cell>
          <cell r="B245" t="str">
            <v xml:space="preserve"> 콘크리트전주</v>
          </cell>
          <cell r="C245" t="str">
            <v xml:space="preserve"> 경하중 11m</v>
          </cell>
          <cell r="D245" t="str">
            <v>본</v>
          </cell>
        </row>
        <row r="246">
          <cell r="A246">
            <v>706</v>
          </cell>
          <cell r="B246" t="str">
            <v xml:space="preserve"> 콘크리트전주</v>
          </cell>
          <cell r="C246" t="str">
            <v xml:space="preserve"> 경하중 12m</v>
          </cell>
          <cell r="D246" t="str">
            <v>본</v>
          </cell>
        </row>
        <row r="247">
          <cell r="A247">
            <v>707</v>
          </cell>
          <cell r="B247" t="str">
            <v xml:space="preserve"> 콘크리트전주</v>
          </cell>
          <cell r="C247" t="str">
            <v xml:space="preserve"> 경하중 13m</v>
          </cell>
          <cell r="D247" t="str">
            <v>본</v>
          </cell>
        </row>
        <row r="248">
          <cell r="A248">
            <v>708</v>
          </cell>
          <cell r="B248" t="str">
            <v xml:space="preserve"> 콘크리트전주</v>
          </cell>
          <cell r="C248" t="str">
            <v xml:space="preserve"> 경하중 15m</v>
          </cell>
          <cell r="D248" t="str">
            <v>본</v>
          </cell>
        </row>
        <row r="249">
          <cell r="A249">
            <v>710</v>
          </cell>
          <cell r="B249" t="str">
            <v xml:space="preserve"> 철    주</v>
          </cell>
          <cell r="C249" t="str">
            <v>9m</v>
          </cell>
          <cell r="D249" t="str">
            <v>본</v>
          </cell>
        </row>
        <row r="250">
          <cell r="A250">
            <v>711</v>
          </cell>
          <cell r="B250" t="str">
            <v xml:space="preserve"> 지    주</v>
          </cell>
          <cell r="C250" t="str">
            <v xml:space="preserve"> 콘크리트주 10m</v>
          </cell>
          <cell r="D250" t="str">
            <v>본</v>
          </cell>
        </row>
        <row r="251">
          <cell r="A251">
            <v>712</v>
          </cell>
          <cell r="B251" t="str">
            <v xml:space="preserve"> 아연도 철선</v>
          </cell>
          <cell r="C251" t="str">
            <v xml:space="preserve"> 7/2.6mm</v>
          </cell>
          <cell r="D251" t="str">
            <v>본</v>
          </cell>
        </row>
        <row r="252">
          <cell r="A252">
            <v>716</v>
          </cell>
          <cell r="B252" t="str">
            <v xml:space="preserve"> 가공지선 지지대</v>
          </cell>
          <cell r="C252" t="str">
            <v xml:space="preserve"> 내 장 형</v>
          </cell>
          <cell r="D252" t="str">
            <v>본</v>
          </cell>
        </row>
        <row r="253">
          <cell r="A253">
            <v>900</v>
          </cell>
          <cell r="B253" t="str">
            <v xml:space="preserve"> 가공지선 지지대</v>
          </cell>
          <cell r="C253" t="str">
            <v xml:space="preserve"> 직 선 형</v>
          </cell>
          <cell r="D253" t="str">
            <v>본</v>
          </cell>
        </row>
        <row r="254">
          <cell r="A254">
            <v>717</v>
          </cell>
          <cell r="B254" t="str">
            <v xml:space="preserve"> 완    철</v>
          </cell>
          <cell r="C254" t="str">
            <v xml:space="preserve"> 75x75x9tx1400</v>
          </cell>
          <cell r="D254" t="str">
            <v>개</v>
          </cell>
        </row>
        <row r="255">
          <cell r="A255">
            <v>718</v>
          </cell>
          <cell r="B255" t="str">
            <v xml:space="preserve"> 경 완 철</v>
          </cell>
          <cell r="C255" t="str">
            <v xml:space="preserve"> 75x75x3.2tx1800</v>
          </cell>
          <cell r="D255" t="str">
            <v>개</v>
          </cell>
        </row>
        <row r="256">
          <cell r="A256">
            <v>719</v>
          </cell>
          <cell r="B256" t="str">
            <v xml:space="preserve"> 완    철</v>
          </cell>
          <cell r="C256" t="str">
            <v xml:space="preserve"> 75x75x9tx2260</v>
          </cell>
          <cell r="D256" t="str">
            <v>개</v>
          </cell>
        </row>
        <row r="257">
          <cell r="A257">
            <v>720</v>
          </cell>
          <cell r="B257" t="str">
            <v xml:space="preserve"> 완    철</v>
          </cell>
          <cell r="C257" t="str">
            <v xml:space="preserve"> 75x75x9tx3400</v>
          </cell>
          <cell r="D257" t="str">
            <v>개</v>
          </cell>
        </row>
        <row r="258">
          <cell r="A258">
            <v>721</v>
          </cell>
          <cell r="B258" t="str">
            <v xml:space="preserve"> 경 완 철</v>
          </cell>
          <cell r="C258" t="str">
            <v xml:space="preserve"> 75x75x3.2tx2400</v>
          </cell>
          <cell r="D258" t="str">
            <v>개</v>
          </cell>
        </row>
        <row r="259">
          <cell r="A259">
            <v>722</v>
          </cell>
          <cell r="B259" t="str">
            <v xml:space="preserve"> 라인포스트</v>
          </cell>
          <cell r="C259" t="str">
            <v xml:space="preserve"> 23KV</v>
          </cell>
          <cell r="D259" t="str">
            <v>개</v>
          </cell>
        </row>
        <row r="260">
          <cell r="A260">
            <v>723</v>
          </cell>
          <cell r="B260" t="str">
            <v xml:space="preserve"> 현수애자</v>
          </cell>
          <cell r="C260" t="str">
            <v xml:space="preserve"> 180㎜</v>
          </cell>
          <cell r="D260" t="str">
            <v>개</v>
          </cell>
        </row>
        <row r="261">
          <cell r="A261">
            <v>724</v>
          </cell>
          <cell r="B261" t="str">
            <v xml:space="preserve"> 핀 애 자</v>
          </cell>
          <cell r="D261" t="str">
            <v>개</v>
          </cell>
        </row>
        <row r="262">
          <cell r="A262">
            <v>725</v>
          </cell>
          <cell r="B262" t="str">
            <v xml:space="preserve"> 주상변압기</v>
          </cell>
          <cell r="C262" t="str">
            <v xml:space="preserve"> 6.6/3.3kV/220V 1상/3kVA</v>
          </cell>
          <cell r="D262" t="str">
            <v>대</v>
          </cell>
        </row>
        <row r="263">
          <cell r="A263">
            <v>726</v>
          </cell>
          <cell r="B263" t="str">
            <v xml:space="preserve"> 주상변압기</v>
          </cell>
          <cell r="C263" t="str">
            <v xml:space="preserve"> 6.6/3.3kV/220V 1상/5kVA</v>
          </cell>
          <cell r="D263" t="str">
            <v>대</v>
          </cell>
        </row>
        <row r="264">
          <cell r="A264">
            <v>727</v>
          </cell>
          <cell r="B264" t="str">
            <v xml:space="preserve"> 주상변압기</v>
          </cell>
          <cell r="C264" t="str">
            <v>6.6/3.3kV/220V 1상/7.5kVA</v>
          </cell>
          <cell r="D264" t="str">
            <v>대</v>
          </cell>
        </row>
        <row r="265">
          <cell r="A265">
            <v>728</v>
          </cell>
          <cell r="B265" t="str">
            <v xml:space="preserve"> 변 압 기</v>
          </cell>
          <cell r="C265" t="str">
            <v xml:space="preserve"> 6.6/3.3kV/220V 1상/10kVA</v>
          </cell>
          <cell r="D265" t="str">
            <v>대</v>
          </cell>
        </row>
        <row r="266">
          <cell r="A266">
            <v>729</v>
          </cell>
          <cell r="B266" t="str">
            <v xml:space="preserve"> 변 압 기</v>
          </cell>
          <cell r="C266" t="str">
            <v xml:space="preserve"> 6.6/3.3kV/220V 1상/15kVA</v>
          </cell>
          <cell r="D266" t="str">
            <v>대</v>
          </cell>
        </row>
        <row r="267">
          <cell r="A267">
            <v>730</v>
          </cell>
          <cell r="B267" t="str">
            <v xml:space="preserve"> 변 압 기</v>
          </cell>
          <cell r="C267" t="str">
            <v xml:space="preserve"> 6.6/3.3kV/220V 1상/50kVA</v>
          </cell>
          <cell r="D267" t="str">
            <v>대</v>
          </cell>
        </row>
        <row r="268">
          <cell r="A268">
            <v>902</v>
          </cell>
          <cell r="B268" t="str">
            <v xml:space="preserve"> 변 압 기</v>
          </cell>
          <cell r="C268" t="str">
            <v xml:space="preserve"> 6.6/3.3kV/220V 1상/75kVA</v>
          </cell>
          <cell r="D268" t="str">
            <v>대</v>
          </cell>
        </row>
        <row r="269">
          <cell r="A269">
            <v>731</v>
          </cell>
          <cell r="B269" t="str">
            <v xml:space="preserve"> 피 뢰 기</v>
          </cell>
          <cell r="C269" t="str">
            <v xml:space="preserve"> LA 7.5kVA 2.5KA(W/DISC)</v>
          </cell>
          <cell r="D269" t="str">
            <v>개</v>
          </cell>
        </row>
        <row r="270">
          <cell r="A270">
            <v>732</v>
          </cell>
          <cell r="B270" t="str">
            <v xml:space="preserve"> 개 폐 기</v>
          </cell>
          <cell r="C270" t="str">
            <v xml:space="preserve"> COS 7.2kV </v>
          </cell>
          <cell r="D270" t="str">
            <v>개</v>
          </cell>
        </row>
        <row r="271">
          <cell r="A271">
            <v>733</v>
          </cell>
          <cell r="B271" t="str">
            <v xml:space="preserve"> 단 로 기</v>
          </cell>
          <cell r="C271" t="str">
            <v xml:space="preserve"> 1P 400A</v>
          </cell>
          <cell r="D271" t="str">
            <v>개</v>
          </cell>
        </row>
        <row r="272">
          <cell r="A272">
            <v>734</v>
          </cell>
          <cell r="B272" t="str">
            <v xml:space="preserve"> 기중개폐기</v>
          </cell>
          <cell r="C272" t="str">
            <v xml:space="preserve"> AS 7.2KV 200A</v>
          </cell>
          <cell r="D272" t="str">
            <v>대</v>
          </cell>
        </row>
        <row r="273">
          <cell r="A273">
            <v>735</v>
          </cell>
          <cell r="B273" t="str">
            <v xml:space="preserve"> 접 지 선</v>
          </cell>
          <cell r="C273" t="str">
            <v xml:space="preserve"> GV 22㎟</v>
          </cell>
          <cell r="D273" t="str">
            <v>m</v>
          </cell>
        </row>
        <row r="274">
          <cell r="A274">
            <v>901</v>
          </cell>
          <cell r="B274" t="str">
            <v xml:space="preserve"> 접속장비(직선처리재)</v>
          </cell>
          <cell r="C274" t="str">
            <v>6.9kV 60㎟X1c</v>
          </cell>
          <cell r="D274" t="str">
            <v>개</v>
          </cell>
        </row>
        <row r="275">
          <cell r="A275">
            <v>736</v>
          </cell>
          <cell r="B275" t="str">
            <v xml:space="preserve"> 접속장비(단말처리재)</v>
          </cell>
          <cell r="C275" t="str">
            <v>6.9kV 60㎟x1C 3상분</v>
          </cell>
          <cell r="D275" t="str">
            <v>조</v>
          </cell>
        </row>
        <row r="276">
          <cell r="A276">
            <v>737</v>
          </cell>
          <cell r="B276" t="str">
            <v xml:space="preserve"> 파상형경질PE전선관</v>
          </cell>
          <cell r="C276" t="str">
            <v xml:space="preserve"> ELP 100φ</v>
          </cell>
          <cell r="D276" t="str">
            <v>m</v>
          </cell>
        </row>
        <row r="277">
          <cell r="A277">
            <v>738</v>
          </cell>
          <cell r="B277" t="str">
            <v xml:space="preserve"> 경질비닐전선관</v>
          </cell>
          <cell r="C277" t="str">
            <v xml:space="preserve"> HI-PVC 82C</v>
          </cell>
          <cell r="D277" t="str">
            <v>m</v>
          </cell>
        </row>
        <row r="278">
          <cell r="A278">
            <v>739</v>
          </cell>
          <cell r="B278" t="str">
            <v xml:space="preserve"> 케 이 블</v>
          </cell>
          <cell r="C278" t="str">
            <v xml:space="preserve"> L.EV 22㎟/1C</v>
          </cell>
          <cell r="D278" t="str">
            <v>m</v>
          </cell>
        </row>
        <row r="279">
          <cell r="A279">
            <v>740</v>
          </cell>
          <cell r="B279" t="str">
            <v xml:space="preserve"> 등 기 구</v>
          </cell>
          <cell r="C279" t="str">
            <v xml:space="preserve"> MHL 250W/2(5m)</v>
          </cell>
          <cell r="D279" t="str">
            <v>개</v>
          </cell>
        </row>
        <row r="280">
          <cell r="A280">
            <v>741</v>
          </cell>
          <cell r="B280" t="str">
            <v xml:space="preserve"> 휀    스</v>
          </cell>
          <cell r="C280" t="str">
            <v xml:space="preserve"> 1100x1100</v>
          </cell>
          <cell r="D280" t="str">
            <v>개소</v>
          </cell>
        </row>
        <row r="281">
          <cell r="A281">
            <v>742</v>
          </cell>
          <cell r="B281" t="str">
            <v xml:space="preserve"> ㄱ 형 강</v>
          </cell>
          <cell r="C281" t="str">
            <v xml:space="preserve"> 50x50x5t</v>
          </cell>
          <cell r="D281" t="str">
            <v>개</v>
          </cell>
        </row>
        <row r="282">
          <cell r="A282">
            <v>911</v>
          </cell>
          <cell r="B282" t="str">
            <v xml:space="preserve"> 철    주</v>
          </cell>
          <cell r="C282" t="str">
            <v>10m</v>
          </cell>
          <cell r="D282" t="str">
            <v>본</v>
          </cell>
        </row>
        <row r="283">
          <cell r="A283">
            <v>912</v>
          </cell>
          <cell r="B283" t="str">
            <v xml:space="preserve"> 철    주</v>
          </cell>
          <cell r="C283" t="str">
            <v>13m</v>
          </cell>
          <cell r="D283" t="str">
            <v>본</v>
          </cell>
        </row>
        <row r="285">
          <cell r="A285">
            <v>800</v>
          </cell>
          <cell r="B285" t="str">
            <v xml:space="preserve"> 배전반</v>
          </cell>
          <cell r="C285" t="str">
            <v xml:space="preserve"> VCB 7.2KV 400A</v>
          </cell>
          <cell r="D285" t="str">
            <v>조</v>
          </cell>
        </row>
        <row r="286">
          <cell r="A286">
            <v>801</v>
          </cell>
          <cell r="B286" t="str">
            <v xml:space="preserve"> 배전반</v>
          </cell>
          <cell r="C286" t="str">
            <v xml:space="preserve"> VCB 7.2KV 400A(2단)</v>
          </cell>
          <cell r="D286" t="str">
            <v>조</v>
          </cell>
        </row>
        <row r="287">
          <cell r="A287">
            <v>802</v>
          </cell>
          <cell r="B287" t="str">
            <v xml:space="preserve"> 배전반</v>
          </cell>
          <cell r="C287" t="str">
            <v xml:space="preserve"> DS,VCB 7.2KV 400A(2단)</v>
          </cell>
          <cell r="D287" t="str">
            <v>조</v>
          </cell>
        </row>
        <row r="288">
          <cell r="A288">
            <v>811</v>
          </cell>
          <cell r="B288" t="str">
            <v xml:space="preserve"> 배전반</v>
          </cell>
          <cell r="C288" t="str">
            <v xml:space="preserve"> DS,VCB 7.2KV 400A</v>
          </cell>
          <cell r="D288" t="str">
            <v>조</v>
          </cell>
        </row>
        <row r="289">
          <cell r="A289">
            <v>812</v>
          </cell>
          <cell r="B289" t="str">
            <v xml:space="preserve"> 배전반</v>
          </cell>
          <cell r="C289" t="str">
            <v xml:space="preserve"> DS 200A,VCB 7.2KV 400A</v>
          </cell>
          <cell r="D289" t="str">
            <v>조</v>
          </cell>
        </row>
        <row r="290">
          <cell r="A290">
            <v>803</v>
          </cell>
          <cell r="B290" t="str">
            <v xml:space="preserve"> 변압기반</v>
          </cell>
          <cell r="C290" t="str">
            <v xml:space="preserve"> 6.6KV 3Φ75KVAx1</v>
          </cell>
          <cell r="D290" t="str">
            <v>대</v>
          </cell>
        </row>
        <row r="291">
          <cell r="A291">
            <v>804</v>
          </cell>
          <cell r="B291" t="str">
            <v xml:space="preserve"> 변압기반</v>
          </cell>
          <cell r="C291" t="str">
            <v xml:space="preserve"> 6.6KV 1Φ10KVAx1</v>
          </cell>
          <cell r="D291" t="str">
            <v>대</v>
          </cell>
        </row>
        <row r="292">
          <cell r="A292">
            <v>814</v>
          </cell>
          <cell r="B292" t="str">
            <v xml:space="preserve"> 변압기반</v>
          </cell>
          <cell r="C292" t="str">
            <v xml:space="preserve"> 6.6KV 1Φ30KVA + 1Φ10KVA</v>
          </cell>
          <cell r="D292" t="str">
            <v>대</v>
          </cell>
        </row>
        <row r="293">
          <cell r="A293">
            <v>805</v>
          </cell>
          <cell r="B293" t="str">
            <v xml:space="preserve"> 변압기반</v>
          </cell>
          <cell r="C293" t="str">
            <v xml:space="preserve"> 6.6KV 1Φ30KVAx1</v>
          </cell>
          <cell r="D293" t="str">
            <v>대</v>
          </cell>
        </row>
        <row r="294">
          <cell r="A294">
            <v>815</v>
          </cell>
          <cell r="B294" t="str">
            <v xml:space="preserve"> 변압기반</v>
          </cell>
          <cell r="C294" t="str">
            <v xml:space="preserve"> 6.6KV 1Φ30KVAx2</v>
          </cell>
          <cell r="D294" t="str">
            <v>대</v>
          </cell>
        </row>
        <row r="295">
          <cell r="A295">
            <v>806</v>
          </cell>
          <cell r="B295" t="str">
            <v xml:space="preserve"> 변압기반</v>
          </cell>
          <cell r="C295" t="str">
            <v xml:space="preserve"> 6.6KV 1Φ50KVA + 1Φ30KVA</v>
          </cell>
          <cell r="D295" t="str">
            <v>대</v>
          </cell>
        </row>
        <row r="296">
          <cell r="A296">
            <v>807</v>
          </cell>
          <cell r="B296" t="str">
            <v xml:space="preserve"> 변압기반</v>
          </cell>
          <cell r="C296" t="str">
            <v xml:space="preserve"> 6.6KV 1Φ30KVA + 1Φ20KVA</v>
          </cell>
          <cell r="D296" t="str">
            <v>대</v>
          </cell>
        </row>
        <row r="297">
          <cell r="A297">
            <v>808</v>
          </cell>
          <cell r="B297" t="str">
            <v xml:space="preserve"> 배전반</v>
          </cell>
          <cell r="C297" t="str">
            <v xml:space="preserve"> MCCB 3P 400/300 (10CCT)</v>
          </cell>
          <cell r="D297" t="str">
            <v>대</v>
          </cell>
        </row>
        <row r="298">
          <cell r="A298">
            <v>809</v>
          </cell>
          <cell r="B298" t="str">
            <v xml:space="preserve"> 정류기반</v>
          </cell>
          <cell r="C298" t="str">
            <v xml:space="preserve"> 1Φ5KVA</v>
          </cell>
          <cell r="D298" t="str">
            <v>조</v>
          </cell>
        </row>
        <row r="299">
          <cell r="A299">
            <v>810</v>
          </cell>
          <cell r="B299" t="str">
            <v xml:space="preserve"> 밧데리반</v>
          </cell>
          <cell r="C299" t="str">
            <v xml:space="preserve"> 무보수 밀폐형</v>
          </cell>
          <cell r="D299" t="str">
            <v>조</v>
          </cell>
        </row>
        <row r="300">
          <cell r="A300">
            <v>1000</v>
          </cell>
          <cell r="B300" t="str">
            <v xml:space="preserve"> 배전반</v>
          </cell>
          <cell r="C300" t="str">
            <v>LBS 24kV 3P 600A</v>
          </cell>
          <cell r="D300" t="str">
            <v>조</v>
          </cell>
        </row>
        <row r="301">
          <cell r="A301">
            <v>1001</v>
          </cell>
          <cell r="B301" t="str">
            <v xml:space="preserve"> 배전반</v>
          </cell>
          <cell r="C301" t="str">
            <v>MOF 13.2kV/110V 30/5A</v>
          </cell>
          <cell r="D301" t="str">
            <v>조</v>
          </cell>
        </row>
        <row r="302">
          <cell r="A302">
            <v>1002</v>
          </cell>
          <cell r="B302" t="str">
            <v xml:space="preserve"> 배전반</v>
          </cell>
          <cell r="C302" t="str">
            <v>PT 1302kV/110V</v>
          </cell>
          <cell r="D302" t="str">
            <v>조</v>
          </cell>
        </row>
        <row r="303">
          <cell r="A303">
            <v>1003</v>
          </cell>
          <cell r="B303" t="str">
            <v xml:space="preserve"> 배전반</v>
          </cell>
          <cell r="C303" t="str">
            <v>VCB 24kV 3P 600A</v>
          </cell>
          <cell r="D303" t="str">
            <v>조</v>
          </cell>
        </row>
        <row r="304">
          <cell r="A304">
            <v>1004</v>
          </cell>
          <cell r="B304" t="str">
            <v xml:space="preserve"> 변압기반</v>
          </cell>
          <cell r="C304" t="str">
            <v>22.9kV/6.6kV 3상 1000kVA</v>
          </cell>
          <cell r="D304" t="str">
            <v>조</v>
          </cell>
        </row>
        <row r="305">
          <cell r="A305">
            <v>1005</v>
          </cell>
          <cell r="B305" t="str">
            <v xml:space="preserve"> 변압기반</v>
          </cell>
          <cell r="C305" t="str">
            <v>22.9kV/6.6kV 3상 1250kVA</v>
          </cell>
          <cell r="D305" t="str">
            <v>조</v>
          </cell>
        </row>
        <row r="306">
          <cell r="A306">
            <v>1006</v>
          </cell>
          <cell r="B306" t="str">
            <v xml:space="preserve"> 변압기반</v>
          </cell>
          <cell r="C306" t="str">
            <v>6.6kV/380-220V 3상 100kVA</v>
          </cell>
          <cell r="D306" t="str">
            <v>조</v>
          </cell>
        </row>
        <row r="307">
          <cell r="A307">
            <v>1007</v>
          </cell>
          <cell r="B307" t="str">
            <v xml:space="preserve"> 변압기반</v>
          </cell>
          <cell r="C307" t="str">
            <v>6.6kV/380-220V 3상 50kVAx2</v>
          </cell>
          <cell r="D307" t="str">
            <v>조</v>
          </cell>
        </row>
        <row r="308">
          <cell r="A308">
            <v>1008</v>
          </cell>
          <cell r="B308" t="str">
            <v xml:space="preserve"> 변압기반</v>
          </cell>
          <cell r="C308" t="str">
            <v>6.6kV/380-220V 3상 200kVA</v>
          </cell>
          <cell r="D308" t="str">
            <v>조</v>
          </cell>
        </row>
        <row r="309">
          <cell r="A309">
            <v>1009</v>
          </cell>
          <cell r="B309" t="str">
            <v xml:space="preserve"> 변압기반</v>
          </cell>
          <cell r="C309" t="str">
            <v>6.6kV/380-220V 3상 75kVAx2</v>
          </cell>
          <cell r="D309" t="str">
            <v>조</v>
          </cell>
        </row>
        <row r="310">
          <cell r="A310">
            <v>1010</v>
          </cell>
          <cell r="B310" t="str">
            <v xml:space="preserve"> 변압기반</v>
          </cell>
          <cell r="C310" t="str">
            <v>6.6kV/380-220V 3상50kVA1상75kVA</v>
          </cell>
          <cell r="D310" t="str">
            <v>조</v>
          </cell>
        </row>
        <row r="311">
          <cell r="A311">
            <v>1011</v>
          </cell>
          <cell r="B311" t="str">
            <v xml:space="preserve"> 변압기반</v>
          </cell>
          <cell r="C311" t="str">
            <v>6.6kV/380-220V 3상 400kVA</v>
          </cell>
          <cell r="D311" t="str">
            <v>조</v>
          </cell>
        </row>
        <row r="312">
          <cell r="A312">
            <v>1012</v>
          </cell>
          <cell r="B312" t="str">
            <v xml:space="preserve"> 변압기반</v>
          </cell>
          <cell r="C312" t="str">
            <v>6.6kV/380-220V 3상 75kVAx2</v>
          </cell>
          <cell r="D312" t="str">
            <v>조</v>
          </cell>
        </row>
        <row r="313">
          <cell r="A313">
            <v>1013</v>
          </cell>
          <cell r="B313" t="str">
            <v xml:space="preserve"> 변압기반</v>
          </cell>
          <cell r="C313" t="str">
            <v>6.6kV/380-220V 3상 150kVA</v>
          </cell>
          <cell r="D313" t="str">
            <v>조</v>
          </cell>
        </row>
        <row r="314">
          <cell r="A314">
            <v>1014</v>
          </cell>
          <cell r="B314" t="str">
            <v xml:space="preserve"> 변압기반</v>
          </cell>
          <cell r="C314" t="str">
            <v>6.6kV/220V 1상 10kVAx2</v>
          </cell>
          <cell r="D314" t="str">
            <v>조</v>
          </cell>
        </row>
        <row r="315">
          <cell r="A315">
            <v>1015</v>
          </cell>
          <cell r="B315" t="str">
            <v xml:space="preserve"> 변압기반</v>
          </cell>
          <cell r="C315" t="str">
            <v>6.6kV/380-220V 3상 30kVAx2</v>
          </cell>
          <cell r="D315" t="str">
            <v>조</v>
          </cell>
        </row>
        <row r="316">
          <cell r="A316">
            <v>1016</v>
          </cell>
          <cell r="B316" t="str">
            <v xml:space="preserve"> 배전반</v>
          </cell>
          <cell r="C316" t="str">
            <v>6.6kV3상 30kVA</v>
          </cell>
          <cell r="D316" t="str">
            <v>조</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설계조건 "/>
      <sheetName val="설계기준설명"/>
      <sheetName val="총괄표"/>
      <sheetName val="2.단면가정 (BASE)"/>
      <sheetName val="2.단면가정  (2)"/>
      <sheetName val="2.단면가정  (3)"/>
      <sheetName val="2.단면가정  (4)"/>
      <sheetName val="2.단면가정  (5)"/>
      <sheetName val="2.단면가정  (6)"/>
      <sheetName val="3.하중및토압(탄성,가동)"/>
      <sheetName val="4.하중 5.안정검토(가동)(탄성)"/>
      <sheetName val="3.하중및토압 (고정)"/>
      <sheetName val="4.하중 5.안정검토(고정)"/>
      <sheetName val="6.벽체계산"/>
      <sheetName val="7.흉벽계산(구식)"/>
      <sheetName val="7.흉벽계산(ASCON)"/>
      <sheetName val="7.흉벽계산(CON)"/>
      <sheetName val="8.PILE (원지반)"/>
      <sheetName val="8.PILE  (돌출)"/>
      <sheetName val="두부보강(허용)"/>
      <sheetName val="9.FOOTING(2)"/>
      <sheetName val="9.FOOTING(3)"/>
      <sheetName val="9.FOOTING(4)"/>
      <sheetName val="9.FOOTING(5)"/>
      <sheetName val="9.FOOTING(6)"/>
      <sheetName val="10.날개벽 (A)"/>
      <sheetName val="10.날개벽(B)"/>
      <sheetName val="10.날개벽 (C)"/>
      <sheetName val="11.고정슈교좌면검토"/>
      <sheetName val="11.가동슈교좌면검토 "/>
      <sheetName val="11.탄성슈교좌면검토 "/>
      <sheetName val="12.접속슬라브CON) "/>
      <sheetName val="12.접속슬라브(ASCON)"/>
      <sheetName val="주철근조립도"/>
      <sheetName val="Sheet3"/>
      <sheetName val="Sheet1"/>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원가 (2)"/>
      <sheetName val="N賃率-職"/>
      <sheetName val="Price List"/>
      <sheetName val="I一般比"/>
      <sheetName val="일위"/>
      <sheetName val="G.R300경비"/>
      <sheetName val="DATA"/>
      <sheetName val="기존단가 (2)"/>
      <sheetName val="입력"/>
      <sheetName val="SG"/>
      <sheetName val="C-노임단가"/>
      <sheetName val="실행철강하도"/>
      <sheetName val="일위대가"/>
      <sheetName val="예정(3)"/>
      <sheetName val="단"/>
      <sheetName val="간접"/>
      <sheetName val="ABUT수량-A1"/>
      <sheetName val="계정"/>
      <sheetName val="설계명세서"/>
      <sheetName val="예산명세서"/>
      <sheetName val="자료입력"/>
      <sheetName val="총괄집계표"/>
      <sheetName val="C3"/>
      <sheetName val="전기"/>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대치판정"/>
      <sheetName val="bm(CIcable)"/>
      <sheetName val="신우"/>
      <sheetName val="일위대가(가설)"/>
      <sheetName val="물집"/>
      <sheetName val="DATE"/>
      <sheetName val="내역서"/>
      <sheetName val="산출내역서집계표"/>
      <sheetName val="왕십리방향"/>
      <sheetName val="호남2"/>
      <sheetName val="잡철물"/>
      <sheetName val="Phantom"/>
      <sheetName val="CAL"/>
      <sheetName val="DATA-UPS"/>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수량산출"/>
      <sheetName val="N賃率-職"/>
      <sheetName val="model master"/>
      <sheetName val="table"/>
      <sheetName val="제-노임"/>
      <sheetName val="중기사용료"/>
      <sheetName val="HD01"/>
      <sheetName val="신청서"/>
      <sheetName val="소상 &quot;1&quot;"/>
      <sheetName val="장비명"/>
      <sheetName val="BACK DATA"/>
      <sheetName val="직노"/>
      <sheetName val="woo(mac)"/>
      <sheetName val="1.설계조건"/>
      <sheetName val="우각부보강"/>
      <sheetName val="ABUT수량-A1"/>
      <sheetName val="건축집계"/>
      <sheetName val="와동25-3(변경)"/>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변압기용량"/>
      <sheetName val="전압조건"/>
      <sheetName val="전압(성남)"/>
      <sheetName val="부하조건"/>
      <sheetName val="부하(성남)"/>
      <sheetName val="LOPCALC"/>
      <sheetName val="공통(20-9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s>
    <sheetDataSet>
      <sheetData sheetId="0"/>
      <sheetData sheetId="1"/>
      <sheetData sheetId="2" refreshError="1"/>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s>
    <sheetDataSet>
      <sheetData sheetId="0" refreshError="1"/>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최종한전수탁비"/>
      <sheetName val="기자재집계(전기)"/>
      <sheetName val="기자재집계(전기) (2)"/>
      <sheetName val="관급자재비(전기)"/>
      <sheetName val="원가근거"/>
      <sheetName val="단가비교표(전기)"/>
      <sheetName val="내역서집계"/>
      <sheetName val="1.내역서(전력인입설비공사)"/>
      <sheetName val="1.공량(전력인입설비공사)"/>
      <sheetName val="2.내역서(전력간선설비공사)"/>
      <sheetName val="2.공량(전력간선공사)"/>
      <sheetName val="3.내역서(동력설비공사)"/>
      <sheetName val="3.공량(동력설비공사)"/>
      <sheetName val="4.내역서(계측기기배관배선공사)"/>
      <sheetName val="4.공량(계측기기배관배선공사)"/>
      <sheetName val="5.내역서(CABLE TRAY 설비공사)"/>
      <sheetName val="5.공량(CABLE TRAY 설비공사)"/>
      <sheetName val="6.내역서(접지설비공사)"/>
      <sheetName val="6.공량(접지설비공사)"/>
      <sheetName val="7.내역서(전열설비공사)"/>
      <sheetName val="7.공량(전열설비공사)"/>
      <sheetName val="8.내역서(전등설비공사)"/>
      <sheetName val="8.공량(전등설비공사)"/>
      <sheetName val="9.내역서(외등설비공사)"/>
      <sheetName val="9.공량(외등설비공사)"/>
      <sheetName val="10.내역서(소방간선설비공사)"/>
      <sheetName val="10.공량(소방간선설비공사) "/>
      <sheetName val="11.내역서(소방설비공사)"/>
      <sheetName val="11.공량(소방설비공사) "/>
      <sheetName val="12.내역서(전화,TV 간선설비공사)"/>
      <sheetName val="12.공량(전화,TV 간선설비공사)"/>
      <sheetName val="13.내역서(전화,TV 설비공사)"/>
      <sheetName val="13.공량(전화,TV설비공사)"/>
      <sheetName val="14.내역서(옥외방송설비공사)"/>
      <sheetName val="14.공량(옥외방송설비공사)"/>
      <sheetName val="15.내역서(방송간선설비공사)"/>
      <sheetName val="15.공량(방송간선설비공사)"/>
      <sheetName val="16.내역서(방송설비공사)"/>
      <sheetName val="16.공량(방송설비공사)"/>
      <sheetName val="17.내역서(CCTV설비공사)"/>
      <sheetName val="17.공량(CCTV설비공사)"/>
      <sheetName val="대가갑지"/>
      <sheetName val="일위대가"/>
      <sheetName val="일위대가목록"/>
      <sheetName val="그림갑지"/>
      <sheetName val="가로등기초"/>
      <sheetName val="잡철물제작"/>
      <sheetName val="관로굴착"/>
      <sheetName val="단가갑지"/>
      <sheetName val="산출서갑지"/>
      <sheetName val="공량갑지"/>
      <sheetName val="산출조서갑지"/>
      <sheetName val="(산출조서)전력인입 설비공사"/>
      <sheetName val="(산출조서)전력간선 설비공사"/>
      <sheetName val="(산출조서)동력 및 계측제어설비공사  "/>
      <sheetName val="(산출조서)계측기기 배관배선공사"/>
      <sheetName val="산출조서(CABLE TRAY 공사)"/>
      <sheetName val="산출조서(접지공사)"/>
      <sheetName val="전열설비공사 "/>
      <sheetName val="전등설비공사 "/>
      <sheetName val="가로등 설치공사"/>
      <sheetName val="소방간선설비공사"/>
      <sheetName val="소방설비공사"/>
      <sheetName val="전화,TV 간선 공사"/>
      <sheetName val="전화,TV 설비 공사 "/>
      <sheetName val="옥외 방송설비 공사"/>
      <sheetName val="방송간선공사"/>
      <sheetName val="방송설비 공사"/>
      <sheetName val="CCTV설비공사"/>
      <sheetName val="견적갑지"/>
      <sheetName val="Sheet6"/>
      <sheetName val="Sheet7"/>
      <sheetName val="Sheet8"/>
      <sheetName val="Sheet9"/>
      <sheetName val="Sheet10"/>
      <sheetName val="Sheet11"/>
      <sheetName val="Sheet12"/>
      <sheetName val="Sheet13"/>
      <sheetName val="Sheet14"/>
      <sheetName val="Sheet15"/>
      <sheetName val="철판무게"/>
      <sheetName val="원가data"/>
      <sheetName val="제경비율"/>
      <sheetName val="CUBICLE설치비 일위대가 "/>
      <sheetName val="분전반설치비 일위대가"/>
      <sheetName val="LOP설치비 일위대가"/>
      <sheetName val="NFB"/>
      <sheetName val="전기0005"/>
      <sheetName val="통신0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row r="2">
          <cell r="O2">
            <v>0</v>
          </cell>
          <cell r="Q2" t="str">
            <v>간접노무비율</v>
          </cell>
          <cell r="R2" t="str">
            <v>수도광열비</v>
          </cell>
          <cell r="S2" t="str">
            <v>복리후생비</v>
          </cell>
          <cell r="T2" t="str">
            <v>소모품및사무용품비</v>
          </cell>
          <cell r="U2" t="str">
            <v>여비.교통비.통신비</v>
          </cell>
          <cell r="V2" t="str">
            <v>세금과공과</v>
          </cell>
          <cell r="W2" t="str">
            <v>도서인쇄비</v>
          </cell>
          <cell r="X2" t="str">
            <v>지급수수료</v>
          </cell>
        </row>
        <row r="3">
          <cell r="O3">
            <v>1</v>
          </cell>
          <cell r="P3" t="str">
            <v>건축공사</v>
          </cell>
          <cell r="Q3">
            <v>0.14499999999999999</v>
          </cell>
          <cell r="R3">
            <v>6.8599999999999998E-3</v>
          </cell>
          <cell r="S3">
            <v>2.1860000000000001E-2</v>
          </cell>
          <cell r="T3">
            <v>1.205E-2</v>
          </cell>
          <cell r="U3">
            <v>3.9899999999999996E-3</v>
          </cell>
          <cell r="V3">
            <v>1.9900000000000001E-2</v>
          </cell>
          <cell r="W3">
            <v>1.49E-3</v>
          </cell>
          <cell r="X3">
            <v>3.1130000000000001E-2</v>
          </cell>
        </row>
        <row r="4">
          <cell r="O4">
            <v>2</v>
          </cell>
          <cell r="P4" t="str">
            <v>토목공사</v>
          </cell>
          <cell r="Q4">
            <v>0.15</v>
          </cell>
          <cell r="R4">
            <v>5.7200000000000003E-3</v>
          </cell>
          <cell r="S4">
            <v>3.7560000000000003E-2</v>
          </cell>
          <cell r="T4">
            <v>1.4579999999999999E-2</v>
          </cell>
          <cell r="U4">
            <v>7.5199999999999998E-3</v>
          </cell>
          <cell r="V4">
            <v>3.15E-3</v>
          </cell>
          <cell r="W4">
            <v>3.3300000000000001E-3</v>
          </cell>
          <cell r="X4">
            <v>2.5250000000000002E-2</v>
          </cell>
        </row>
        <row r="5">
          <cell r="O5">
            <v>3</v>
          </cell>
          <cell r="P5" t="str">
            <v>특수공사(포장,준설)</v>
          </cell>
          <cell r="Q5">
            <v>0.155</v>
          </cell>
          <cell r="R5">
            <v>2.2899999999999999E-3</v>
          </cell>
          <cell r="S5">
            <v>3.099E-2</v>
          </cell>
          <cell r="T5">
            <v>1.2200000000000001E-2</v>
          </cell>
          <cell r="U5">
            <v>1.4239999999999999E-2</v>
          </cell>
          <cell r="V5">
            <v>2.14E-3</v>
          </cell>
          <cell r="W5">
            <v>3.0200000000000001E-3</v>
          </cell>
          <cell r="X5">
            <v>9.41E-3</v>
          </cell>
        </row>
        <row r="6">
          <cell r="O6">
            <v>4</v>
          </cell>
          <cell r="P6" t="str">
            <v>전문,전기,통신</v>
          </cell>
          <cell r="Q6">
            <v>0.15</v>
          </cell>
          <cell r="R6">
            <v>3.0300000000000001E-3</v>
          </cell>
          <cell r="S6">
            <v>4.1360000000000001E-2</v>
          </cell>
          <cell r="T6">
            <v>1.0359999999999999E-2</v>
          </cell>
          <cell r="U6">
            <v>1.721E-2</v>
          </cell>
          <cell r="V6">
            <v>1.703E-2</v>
          </cell>
          <cell r="W6">
            <v>5.1000000000000004E-3</v>
          </cell>
          <cell r="X6">
            <v>4.1980000000000003E-2</v>
          </cell>
        </row>
        <row r="7">
          <cell r="O7">
            <v>5</v>
          </cell>
          <cell r="P7" t="str">
            <v>5억원 미만</v>
          </cell>
          <cell r="Q7">
            <v>0.14000000000000001</v>
          </cell>
          <cell r="R7">
            <v>1.3799999999999999E-3</v>
          </cell>
          <cell r="S7">
            <v>1.762E-2</v>
          </cell>
          <cell r="T7">
            <v>1.355E-2</v>
          </cell>
          <cell r="U7">
            <v>2.5300000000000001E-3</v>
          </cell>
          <cell r="V7">
            <v>1.48E-3</v>
          </cell>
          <cell r="W7">
            <v>5.9999999999999995E-4</v>
          </cell>
          <cell r="X7">
            <v>6.8799999999999998E-3</v>
          </cell>
        </row>
        <row r="8">
          <cell r="O8">
            <v>6</v>
          </cell>
          <cell r="P8" t="str">
            <v>5~30억원 미만</v>
          </cell>
          <cell r="Q8">
            <v>0.15</v>
          </cell>
          <cell r="R8">
            <v>2.9399999999999999E-3</v>
          </cell>
          <cell r="S8">
            <v>2.308E-2</v>
          </cell>
          <cell r="T8">
            <v>1.359E-2</v>
          </cell>
          <cell r="U8">
            <v>3.7399999999999998E-3</v>
          </cell>
          <cell r="V8">
            <v>2.4499999999999999E-3</v>
          </cell>
          <cell r="W8">
            <v>1.07E-3</v>
          </cell>
          <cell r="X8">
            <v>1.008E-2</v>
          </cell>
        </row>
        <row r="9">
          <cell r="O9">
            <v>7</v>
          </cell>
          <cell r="P9" t="str">
            <v>30억원 이상~50억원 미만</v>
          </cell>
          <cell r="Q9">
            <v>0.16</v>
          </cell>
          <cell r="R9">
            <v>5.6899999999999997E-3</v>
          </cell>
          <cell r="S9">
            <v>3.2349999999999997E-2</v>
          </cell>
          <cell r="T9">
            <v>1.38E-2</v>
          </cell>
          <cell r="U9">
            <v>6.4900000000000001E-3</v>
          </cell>
          <cell r="V9">
            <v>5.1599999999999997E-3</v>
          </cell>
          <cell r="W9">
            <v>2.3999999999999998E-3</v>
          </cell>
          <cell r="X9">
            <v>2.0299999999999999E-2</v>
          </cell>
        </row>
        <row r="10">
          <cell r="O10">
            <v>8</v>
          </cell>
          <cell r="P10" t="str">
            <v>50억원 이상~100억원 미만</v>
          </cell>
          <cell r="Q10">
            <v>0.16</v>
          </cell>
          <cell r="R10">
            <v>6.2199999999999998E-3</v>
          </cell>
          <cell r="S10">
            <v>3.279E-2</v>
          </cell>
          <cell r="T10">
            <v>1.3950000000000001E-2</v>
          </cell>
          <cell r="U10">
            <v>6.7600000000000004E-3</v>
          </cell>
          <cell r="V10">
            <v>1.0869999999999999E-2</v>
          </cell>
          <cell r="W10">
            <v>2.5500000000000002E-3</v>
          </cell>
          <cell r="X10">
            <v>3.2419999999999997E-2</v>
          </cell>
        </row>
        <row r="11">
          <cell r="O11">
            <v>9</v>
          </cell>
          <cell r="P11" t="str">
            <v>100억원 이상~200억원 미만</v>
          </cell>
          <cell r="Q11">
            <v>0.16</v>
          </cell>
          <cell r="R11">
            <v>8.0300000000000007E-3</v>
          </cell>
          <cell r="S11">
            <v>3.075E-2</v>
          </cell>
          <cell r="T11">
            <v>1.346E-2</v>
          </cell>
          <cell r="U11">
            <v>5.2500000000000003E-3</v>
          </cell>
          <cell r="V11">
            <v>2.1239999999999998E-2</v>
          </cell>
          <cell r="W11">
            <v>2.4399999999999999E-3</v>
          </cell>
          <cell r="X11">
            <v>3.9280000000000002E-2</v>
          </cell>
        </row>
        <row r="12">
          <cell r="O12">
            <v>10</v>
          </cell>
          <cell r="P12" t="str">
            <v>200억원 이상</v>
          </cell>
          <cell r="Q12">
            <v>0.16</v>
          </cell>
          <cell r="R12">
            <v>7.9299999999999995E-3</v>
          </cell>
          <cell r="S12">
            <v>2.513E-2</v>
          </cell>
          <cell r="T12">
            <v>1.1299999999999999E-2</v>
          </cell>
          <cell r="U12">
            <v>6.0899999999999999E-3</v>
          </cell>
          <cell r="V12">
            <v>2.3800000000000002E-2</v>
          </cell>
          <cell r="W12">
            <v>2.3700000000000001E-3</v>
          </cell>
          <cell r="X12">
            <v>3.8980000000000001E-2</v>
          </cell>
        </row>
        <row r="13">
          <cell r="O13">
            <v>11</v>
          </cell>
          <cell r="P13" t="str">
            <v>6개월 이하</v>
          </cell>
          <cell r="Q13">
            <v>0.13</v>
          </cell>
          <cell r="R13">
            <v>2.2899999999999999E-3</v>
          </cell>
          <cell r="S13">
            <v>1.9480000000000001E-2</v>
          </cell>
          <cell r="T13">
            <v>1.291E-2</v>
          </cell>
          <cell r="U13">
            <v>3.7299999999999998E-3</v>
          </cell>
          <cell r="V13">
            <v>3.2699999999999999E-3</v>
          </cell>
          <cell r="W13">
            <v>6.6E-4</v>
          </cell>
          <cell r="X13">
            <v>1.0959999999999999E-2</v>
          </cell>
        </row>
        <row r="14">
          <cell r="O14">
            <v>12</v>
          </cell>
          <cell r="P14" t="str">
            <v>7개월 이상~12개월 이하</v>
          </cell>
          <cell r="Q14">
            <v>0.15</v>
          </cell>
          <cell r="R14">
            <v>2.7499999999999998E-3</v>
          </cell>
          <cell r="S14">
            <v>2.5080000000000002E-2</v>
          </cell>
          <cell r="T14">
            <v>1.4109999999999999E-2</v>
          </cell>
          <cell r="U14">
            <v>4.9399999999999999E-3</v>
          </cell>
          <cell r="V14">
            <v>3.0999999999999999E-3</v>
          </cell>
          <cell r="W14">
            <v>9.6000000000000002E-4</v>
          </cell>
          <cell r="X14">
            <v>1.444E-2</v>
          </cell>
        </row>
        <row r="15">
          <cell r="O15">
            <v>13</v>
          </cell>
          <cell r="P15" t="str">
            <v>13개월 이상~36개월 이하</v>
          </cell>
          <cell r="Q15">
            <v>0.17</v>
          </cell>
          <cell r="R15">
            <v>7.1399999999999996E-3</v>
          </cell>
          <cell r="S15">
            <v>2.3400000000000001E-2</v>
          </cell>
          <cell r="T15">
            <v>1.2E-2</v>
          </cell>
          <cell r="U15">
            <v>4.9300000000000004E-3</v>
          </cell>
          <cell r="V15">
            <v>2.3599999999999999E-2</v>
          </cell>
          <cell r="W15">
            <v>1.82E-3</v>
          </cell>
          <cell r="X15">
            <v>3.7479999999999999E-2</v>
          </cell>
        </row>
        <row r="16">
          <cell r="O16">
            <v>14</v>
          </cell>
          <cell r="P16" t="str">
            <v>37개월 이상</v>
          </cell>
          <cell r="Q16">
            <v>0.17</v>
          </cell>
          <cell r="R16">
            <v>1.048E-2</v>
          </cell>
          <cell r="S16">
            <v>3.7280000000000001E-2</v>
          </cell>
          <cell r="T16">
            <v>1.1809999999999999E-2</v>
          </cell>
          <cell r="U16">
            <v>8.0700000000000008E-3</v>
          </cell>
          <cell r="V16">
            <v>1.839E-2</v>
          </cell>
          <cell r="W16">
            <v>4.4900000000000001E-3</v>
          </cell>
          <cell r="X16">
            <v>3.9480000000000001E-2</v>
          </cell>
        </row>
        <row r="17">
          <cell r="O17">
            <v>15</v>
          </cell>
        </row>
        <row r="18">
          <cell r="O18">
            <v>16</v>
          </cell>
          <cell r="P18" t="str">
            <v>5천만원 미만</v>
          </cell>
          <cell r="Q18">
            <v>0.06</v>
          </cell>
        </row>
        <row r="19">
          <cell r="O19">
            <v>17</v>
          </cell>
          <cell r="P19" t="str">
            <v>5천만원~3억원 미만</v>
          </cell>
          <cell r="Q19">
            <v>5.5E-2</v>
          </cell>
        </row>
        <row r="20">
          <cell r="O20">
            <v>18</v>
          </cell>
          <cell r="P20" t="str">
            <v>3억원 이상</v>
          </cell>
          <cell r="Q20">
            <v>0.05</v>
          </cell>
        </row>
        <row r="21">
          <cell r="O21">
            <v>19</v>
          </cell>
        </row>
      </sheetData>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구천"/>
      <sheetName val="기계경비_시간당_"/>
      <sheetName val="일위대가"/>
      <sheetName val="초기화면"/>
      <sheetName val="관급자재"/>
      <sheetName val="현장경상비"/>
      <sheetName val="경산"/>
      <sheetName val="평가데이터"/>
      <sheetName val="청천내"/>
      <sheetName val="공사개요"/>
      <sheetName val="방배동내역(리라)"/>
      <sheetName val="현장경비"/>
      <sheetName val="건축공사집계표"/>
      <sheetName val="부대공사총괄"/>
      <sheetName val="내역(토목)"/>
      <sheetName val="설계예산서"/>
      <sheetName val="데이타"/>
      <sheetName val="물가"/>
      <sheetName val="내역서"/>
      <sheetName val="2공구하도급내역서"/>
      <sheetName val="내역"/>
      <sheetName val="서대문대장"/>
      <sheetName val="직재"/>
      <sheetName val="#REF"/>
      <sheetName val="03전반노무비"/>
      <sheetName val="계양가시설"/>
      <sheetName val="I一般比"/>
      <sheetName val="원가계산서"/>
      <sheetName val="산출물량"/>
      <sheetName val="일위대가표"/>
      <sheetName val="산출"/>
      <sheetName val="노임"/>
      <sheetName val="산출서"/>
      <sheetName val="설명"/>
      <sheetName val="노무비"/>
      <sheetName val="일위대가 "/>
      <sheetName val="방배동내역 (총괄)"/>
      <sheetName val="예산내~1"/>
      <sheetName val="Sheet1"/>
      <sheetName val="2000년1차"/>
      <sheetName val="1차 내역서"/>
      <sheetName val="전기일위대가"/>
      <sheetName val="DATE"/>
      <sheetName val="변수값"/>
      <sheetName val="중기상차"/>
      <sheetName val="AS복구"/>
      <sheetName val="중기터파기"/>
      <sheetName val="Mc1"/>
      <sheetName val="총괄내역서"/>
      <sheetName val="동원인원"/>
      <sheetName val="단가산출서"/>
      <sheetName val="102역사"/>
      <sheetName val="토목내역"/>
      <sheetName val="해평견적"/>
      <sheetName val="기초입력 DATA"/>
      <sheetName val="기초자료입력"/>
      <sheetName val="견적대비"/>
      <sheetName val="식재인부"/>
      <sheetName val="업무처리전"/>
      <sheetName val="요율"/>
      <sheetName val="자재대"/>
      <sheetName val="단가"/>
      <sheetName val="공사원가계산서"/>
      <sheetName val="도급예산내역서총괄표"/>
      <sheetName val="작성"/>
      <sheetName val="Sheet5"/>
      <sheetName val="아파트 내역"/>
      <sheetName val="조경내역서"/>
      <sheetName val="기본자료"/>
      <sheetName val="배수공"/>
      <sheetName val="부대공"/>
      <sheetName val="하수급견적대비"/>
      <sheetName val="수주추정"/>
      <sheetName val="99총공사내역서"/>
      <sheetName val="토공"/>
      <sheetName val="포장공"/>
      <sheetName val="70%"/>
      <sheetName val="04노무비"/>
      <sheetName val="공사비_NDE"/>
      <sheetName val="계림(함평)"/>
      <sheetName val="계림(장성)"/>
      <sheetName val="단면가정"/>
      <sheetName val="설계조건"/>
      <sheetName val="투찰가"/>
      <sheetName val="단가산출"/>
      <sheetName val="집계표"/>
      <sheetName val="도급예산내역서봉투"/>
      <sheetName val="설계산출표지"/>
      <sheetName val="을부담운반비"/>
      <sheetName val="운반비산출"/>
      <sheetName val="투자비"/>
      <sheetName val="조성원가DATA"/>
      <sheetName val="사업비"/>
      <sheetName val="내역(원안-대안)"/>
      <sheetName val="서울대규장각(가시설흙막이)"/>
      <sheetName val="현장"/>
      <sheetName val="설계내역서"/>
      <sheetName val="Total"/>
      <sheetName val="총괄"/>
      <sheetName val="준공정산"/>
      <sheetName val="일위대가목록"/>
      <sheetName val="MCC제원"/>
      <sheetName val="DATA"/>
      <sheetName val="DATA1"/>
      <sheetName val="설계산출기초"/>
      <sheetName val="사통"/>
      <sheetName val="CABLE SIZE-1"/>
      <sheetName val="전기"/>
      <sheetName val="전선 및 전선관"/>
      <sheetName val="Baby일위대가"/>
      <sheetName val="산출1-수변전"/>
      <sheetName val="수량산출"/>
      <sheetName val="일위"/>
      <sheetName val="내역서1"/>
      <sheetName val="2.고용보험료산출근거"/>
      <sheetName val="계정"/>
      <sheetName val="물량산출"/>
      <sheetName val="출자한도"/>
      <sheetName val="1공구계약서"/>
      <sheetName val="양수장(기계)"/>
      <sheetName val="대상공사(조달청)"/>
      <sheetName val="자료(통합)"/>
      <sheetName val="예산M11A"/>
      <sheetName val="2003 일위대가"/>
      <sheetName val="토목공사"/>
      <sheetName val="명세서"/>
      <sheetName val="상촌터널실행"/>
      <sheetName val="C1.공사개요"/>
      <sheetName val="연결임시"/>
      <sheetName val="일반공사"/>
      <sheetName val="송전재료비"/>
      <sheetName val="직접경비"/>
      <sheetName val="직접인건비"/>
      <sheetName val="Y-WORK"/>
      <sheetName val="2회내역"/>
      <sheetName val="1회갑지"/>
      <sheetName val="Sheet3"/>
      <sheetName val="Sheet2 (2)"/>
      <sheetName val="L_RPTB02_01"/>
      <sheetName val="VII-2현장경비"/>
      <sheetName val="Ⅴ-2.공종별내역"/>
      <sheetName val="가격조사서"/>
      <sheetName val="노임단가"/>
      <sheetName val="원형1호맨홀토공수량"/>
      <sheetName val="금액내역서"/>
      <sheetName val="물가대비표"/>
      <sheetName val="MOTOR"/>
      <sheetName val="총 원가계산"/>
      <sheetName val="N賃率-職"/>
      <sheetName val="전동기 특성표"/>
      <sheetName val="케이블단면적"/>
      <sheetName val="Sheet2"/>
      <sheetName val="허용전류-IEC DATA"/>
      <sheetName val="준검 내역서"/>
      <sheetName val="내역총괄"/>
      <sheetName val="단가조사서"/>
      <sheetName val="집계"/>
      <sheetName val="직노"/>
      <sheetName val="기본일위"/>
      <sheetName val="패널"/>
      <sheetName val="내역서2안"/>
      <sheetName val="실행내역"/>
      <sheetName val="프랜트면허"/>
      <sheetName val="노무비지급명세"/>
      <sheetName val="설계명세서"/>
      <sheetName val="토목"/>
      <sheetName val="일위대가목차"/>
      <sheetName val="단가사정"/>
      <sheetName val="공사비집계"/>
      <sheetName val="부하(성남)"/>
      <sheetName val="부하계산서"/>
      <sheetName val="보조부문비배부"/>
      <sheetName val="갑지"/>
      <sheetName val="공사관리대장"/>
      <sheetName val="수배전반"/>
      <sheetName val="FB25JN"/>
      <sheetName val="40총괄"/>
      <sheetName val="40집계"/>
      <sheetName val="인건비"/>
      <sheetName val="용역비내역-진짜"/>
      <sheetName val="원가계산서 "/>
      <sheetName val="토공사(흙막이)"/>
      <sheetName val="상호참고자료"/>
      <sheetName val="발주처자료입력"/>
      <sheetName val="회사기본자료"/>
      <sheetName val="하자보증자료"/>
      <sheetName val="기술자관련자료"/>
      <sheetName val="공사착공계"/>
      <sheetName val="현장대리인위임장"/>
      <sheetName val="3.공통공사대비"/>
      <sheetName val="이름정의"/>
      <sheetName val="FOB발"/>
      <sheetName val="전체공내역서"/>
      <sheetName val="실행견적"/>
      <sheetName val="중강당 내역"/>
      <sheetName val="총괄표"/>
      <sheetName val="예산내역서"/>
      <sheetName val="견적단가"/>
      <sheetName val="자재단가"/>
      <sheetName val="품셈 "/>
      <sheetName val="PAINT"/>
      <sheetName val="방화도료"/>
      <sheetName val="수량집계"/>
      <sheetName val="총괄집계표"/>
      <sheetName val="EP0618"/>
      <sheetName val="ELECTRIC"/>
      <sheetName val="TITLE"/>
      <sheetName val="공사기본내용입력"/>
      <sheetName val="공구"/>
      <sheetName val="PAC"/>
      <sheetName val="입력"/>
      <sheetName val="노무"/>
      <sheetName val="조경"/>
      <sheetName val="참조"/>
      <sheetName val="배관내역"/>
      <sheetName val="간접비"/>
      <sheetName val="산출2-기기동력"/>
      <sheetName val="내역서적용수량"/>
      <sheetName val="간접"/>
      <sheetName val="계약현황"/>
      <sheetName val="부동산"/>
      <sheetName val="직원"/>
      <sheetName val="세대별"/>
      <sheetName val="R&amp;D"/>
      <sheetName val="1구간내역서"/>
      <sheetName val="Macro1"/>
      <sheetName val="을지"/>
      <sheetName val="단가및재료비"/>
      <sheetName val="DATA98"/>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금액"/>
      <sheetName val="차액보증"/>
      <sheetName val="설계명세"/>
      <sheetName val="공사설계"/>
      <sheetName val="입력변수"/>
      <sheetName val="업체명"/>
      <sheetName val="관리"/>
      <sheetName val="공사원가계산서 "/>
      <sheetName val="원가+내역"/>
      <sheetName val="효성CB 1P기초"/>
      <sheetName val="순공사비"/>
      <sheetName val="산출2-전력"/>
      <sheetName val="산출3-동력"/>
      <sheetName val="산출4-전등"/>
      <sheetName val="산출9-TRAY"/>
      <sheetName val="설계서"/>
      <sheetName val="단가 (2)"/>
      <sheetName val="database"/>
      <sheetName val="매입세"/>
      <sheetName val="방배동내역_(총괄)"/>
      <sheetName val="터파기및재료"/>
      <sheetName val="견적"/>
      <sheetName val="시공자검사조서"/>
      <sheetName val="2순기"/>
      <sheetName val="소요자재"/>
      <sheetName val="한강운반비"/>
      <sheetName val="노무비 근거"/>
      <sheetName val="관접합및부설"/>
      <sheetName val="ESC (공정표기준)"/>
      <sheetName val="기초단가"/>
      <sheetName val="총괄서"/>
      <sheetName val="제잡비"/>
      <sheetName val="자료입력"/>
      <sheetName val="S0"/>
      <sheetName val="도급"/>
      <sheetName val="공사현황"/>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U-TYPE(1)"/>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업무처리전"/>
      <sheetName val="부대공사"/>
      <sheetName val="1.토공"/>
      <sheetName val="중동공구"/>
      <sheetName val="Calculation"/>
      <sheetName val="토공사"/>
      <sheetName val="목록"/>
      <sheetName val="TYPE-1"/>
      <sheetName val="집1"/>
      <sheetName val="철근총괄집계표"/>
      <sheetName val="개화1교"/>
      <sheetName val="깨기"/>
      <sheetName val="Koreasea"/>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상행-교대(A1-A2)"/>
      <sheetName val="FB25JN"/>
      <sheetName val="TYPE1"/>
      <sheetName val="철근량"/>
      <sheetName val="충주"/>
      <sheetName val="품의서"/>
      <sheetName val="자재 집계표"/>
      <sheetName val="2연BOX"/>
      <sheetName val="기성신청"/>
      <sheetName val="40단가산출서"/>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수량산출서 갑지"/>
      <sheetName val="A-100전제"/>
      <sheetName val="도장수량(하1)"/>
      <sheetName val="주형"/>
      <sheetName val="역T형"/>
      <sheetName val="PILE"/>
      <sheetName val="내역서(기성청구)"/>
      <sheetName val="배관내역"/>
      <sheetName val="산출서양식01"/>
      <sheetName val="960318-1"/>
      <sheetName val="SBT NO Proj. Controlling Report"/>
      <sheetName val="PI"/>
      <sheetName val="AC포장수량"/>
      <sheetName val="수량이동"/>
      <sheetName val="펌프장수량산출(토)"/>
      <sheetName val="경산"/>
      <sheetName val="tggwan(mac)"/>
      <sheetName val="우각부보강"/>
      <sheetName val="골재"/>
      <sheetName val="원가계산서"/>
      <sheetName val="소방사항"/>
      <sheetName val="방수"/>
      <sheetName val="중기"/>
      <sheetName val="심의위원명단"/>
      <sheetName val="실행간접비"/>
      <sheetName val="소화실적"/>
      <sheetName val="APT"/>
      <sheetName val="허용전류_IEC"/>
      <sheetName val="허용전류_IEC DATA"/>
      <sheetName val="잡비계산"/>
      <sheetName val="사통"/>
      <sheetName val="기안"/>
      <sheetName val="내역표지"/>
      <sheetName val="S9"/>
      <sheetName val="S14"/>
      <sheetName val="조도계산서 (도서)"/>
      <sheetName val="산1~6"/>
      <sheetName val="토목"/>
      <sheetName val="인천성심병원"/>
      <sheetName val="1TL종점(1)"/>
      <sheetName val="예산서"/>
      <sheetName val="3BL공동구 수량"/>
      <sheetName val="충돌 내용"/>
      <sheetName val="작성방법"/>
      <sheetName val="FOOTING단면력"/>
      <sheetName val="품의"/>
      <sheetName val="주공 갑지"/>
      <sheetName val="공사원가"/>
      <sheetName val="FLA"/>
      <sheetName val="할증 "/>
      <sheetName val="참고"/>
      <sheetName val="COA-17"/>
      <sheetName val="C-18"/>
      <sheetName val="견적서"/>
      <sheetName val="산출내역서"/>
      <sheetName val="원가"/>
      <sheetName val="교통대책내역"/>
      <sheetName val="시멘트"/>
      <sheetName val="PHC파일 천공 및 항타"/>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5.모델링"/>
      <sheetName val="금융구조검토"/>
      <sheetName val="삼성전기"/>
      <sheetName val="산근터빈"/>
      <sheetName val="xxxxxx"/>
      <sheetName val="공문갑지"/>
      <sheetName val="G2설비도급"/>
      <sheetName val="21301동"/>
      <sheetName val="11"/>
      <sheetName val="주간기성"/>
      <sheetName val="직종인원"/>
      <sheetName val="일일총괄"/>
      <sheetName val="검사현황"/>
      <sheetName val="10"/>
      <sheetName val="부하"/>
      <sheetName val="Book2"/>
      <sheetName val="8"/>
      <sheetName val="견적서세부내용"/>
      <sheetName val="견적내용입력"/>
      <sheetName val="F.L(1)"/>
      <sheetName val="공종별집계표(건축)"/>
      <sheetName val="소비자가"/>
      <sheetName val="부안일위"/>
      <sheetName val="기둥"/>
      <sheetName val="입적표"/>
      <sheetName val="20관리비율"/>
      <sheetName val="49일위"/>
      <sheetName val="경비_원본"/>
      <sheetName val="을지"/>
      <sheetName val="세부내역서"/>
      <sheetName val="_x0000__x0008__x0000__x0004__x0000_"/>
      <sheetName val="ࠀ฀ࠀ؀ԀЀԀ̀"/>
      <sheetName val="소일위대가코드표"/>
      <sheetName val="중기비"/>
      <sheetName val="자"/>
      <sheetName val="노"/>
      <sheetName val="배수내역"/>
      <sheetName val="9609Aß"/>
      <sheetName val="업무계획1"/>
      <sheetName val="토적표"/>
      <sheetName val="방음벽연장집계-여기까지만 출력"/>
      <sheetName val="맨홀수량집계"/>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Quantity"/>
      <sheetName val="??"/>
      <sheetName val="Du toan"/>
      <sheetName val="Keothep"/>
      <sheetName val="Re-bar"/>
      <sheetName val="WEIGHT_LIST"/>
      <sheetName val="산#2-1_(2)"/>
      <sheetName val="PKG"/>
      <sheetName val="가설건물"/>
      <sheetName val="공사유형"/>
      <sheetName val="공통부대비"/>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refreshError="1"/>
      <sheetData sheetId="630" refreshError="1"/>
      <sheetData sheetId="631" refreshError="1"/>
      <sheetData sheetId="632" refreshError="1"/>
      <sheetData sheetId="633" refreshError="1"/>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간지"/>
      <sheetName val="원가계산서"/>
      <sheetName val="집계표"/>
      <sheetName val="내역서(기계)"/>
      <sheetName val="수량산출서(기계)"/>
      <sheetName val="단가산출서(기계)"/>
      <sheetName val="견적(기계)"/>
      <sheetName val="일위대가 목록"/>
      <sheetName val="일위대가(기계) (2)"/>
      <sheetName val="노무비(기계)"/>
      <sheetName val="건축내역"/>
      <sheetName val="건축설비내역"/>
      <sheetName val="토목내역"/>
      <sheetName val="조경내역"/>
      <sheetName val="전기내역서"/>
      <sheetName val="일위대가(전기)"/>
      <sheetName val="수량산출(전기)"/>
      <sheetName val="단가조사표(전기)"/>
      <sheetName val="견적철(전기)"/>
      <sheetName val="내외자구분내역서"/>
      <sheetName val="시운전비"/>
      <sheetName val="교육훈련비"/>
      <sheetName val="예비품및특수공구"/>
      <sheetName val="Sheet1"/>
      <sheetName val="1차네트공정"/>
      <sheetName val="자재단가"/>
      <sheetName val="연동내역"/>
      <sheetName val="세부내역"/>
      <sheetName val="원가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09"/>
      <sheetName val="단가산출서(기계)"/>
    </sheetNames>
    <sheetDataSet>
      <sheetData sheetId="0">
        <row r="3">
          <cell r="A3">
            <v>1</v>
          </cell>
          <cell r="B3" t="str">
            <v>전선관</v>
          </cell>
          <cell r="C3" t="str">
            <v>ST  16C</v>
          </cell>
          <cell r="D3" t="str">
            <v>m</v>
          </cell>
          <cell r="G3">
            <v>741</v>
          </cell>
          <cell r="H3">
            <v>665</v>
          </cell>
          <cell r="Q3">
            <v>665</v>
          </cell>
          <cell r="R3">
            <v>0.1</v>
          </cell>
          <cell r="S3" t="str">
            <v>내선</v>
          </cell>
          <cell r="T3">
            <v>0.08</v>
          </cell>
          <cell r="U3" t="str">
            <v>내선</v>
          </cell>
          <cell r="V3">
            <v>5.6000000000000001E-2</v>
          </cell>
          <cell r="Y3" t="str">
            <v>지중매설 :70%</v>
          </cell>
        </row>
        <row r="4">
          <cell r="A4">
            <v>2</v>
          </cell>
          <cell r="B4" t="str">
            <v>전선관</v>
          </cell>
          <cell r="C4" t="str">
            <v>ST  22C</v>
          </cell>
          <cell r="D4" t="str">
            <v>m</v>
          </cell>
          <cell r="G4">
            <v>741</v>
          </cell>
          <cell r="H4">
            <v>852</v>
          </cell>
          <cell r="Q4">
            <v>852</v>
          </cell>
          <cell r="R4">
            <v>0.1</v>
          </cell>
          <cell r="S4" t="str">
            <v>내선</v>
          </cell>
          <cell r="T4">
            <v>0.11</v>
          </cell>
          <cell r="U4" t="str">
            <v>내선</v>
          </cell>
          <cell r="V4">
            <v>7.6999999999999999E-2</v>
          </cell>
          <cell r="Y4" t="str">
            <v>지중매설 :70%</v>
          </cell>
        </row>
        <row r="5">
          <cell r="A5">
            <v>3</v>
          </cell>
          <cell r="B5" t="str">
            <v>전선관</v>
          </cell>
          <cell r="C5" t="str">
            <v>ST  28C</v>
          </cell>
          <cell r="D5" t="str">
            <v>m</v>
          </cell>
          <cell r="G5">
            <v>741</v>
          </cell>
          <cell r="H5">
            <v>1112</v>
          </cell>
          <cell r="Q5">
            <v>1112</v>
          </cell>
          <cell r="R5">
            <v>0.1</v>
          </cell>
          <cell r="S5" t="str">
            <v>내선</v>
          </cell>
          <cell r="T5">
            <v>0.14000000000000001</v>
          </cell>
          <cell r="U5" t="str">
            <v>내선</v>
          </cell>
          <cell r="V5">
            <v>9.8000000000000004E-2</v>
          </cell>
          <cell r="Y5" t="str">
            <v>지중매설 :70%</v>
          </cell>
        </row>
        <row r="6">
          <cell r="A6">
            <v>4</v>
          </cell>
          <cell r="B6" t="str">
            <v>전선관</v>
          </cell>
          <cell r="C6" t="str">
            <v>ST  36C</v>
          </cell>
          <cell r="D6" t="str">
            <v>m</v>
          </cell>
          <cell r="G6">
            <v>741</v>
          </cell>
          <cell r="H6">
            <v>1365</v>
          </cell>
          <cell r="Q6">
            <v>1365</v>
          </cell>
          <cell r="R6">
            <v>0.1</v>
          </cell>
          <cell r="S6" t="str">
            <v>내선</v>
          </cell>
          <cell r="T6">
            <v>0.2</v>
          </cell>
          <cell r="U6" t="str">
            <v>내선</v>
          </cell>
          <cell r="V6">
            <v>0.14000000000000001</v>
          </cell>
          <cell r="Y6" t="str">
            <v>지중매설 :70%</v>
          </cell>
        </row>
        <row r="7">
          <cell r="A7">
            <v>5</v>
          </cell>
          <cell r="B7" t="str">
            <v>전선관</v>
          </cell>
          <cell r="C7" t="str">
            <v>ST  42C</v>
          </cell>
          <cell r="D7" t="str">
            <v>m</v>
          </cell>
          <cell r="G7">
            <v>741</v>
          </cell>
          <cell r="H7">
            <v>1582</v>
          </cell>
          <cell r="Q7">
            <v>1582</v>
          </cell>
          <cell r="R7">
            <v>0.1</v>
          </cell>
          <cell r="S7" t="str">
            <v>내선</v>
          </cell>
          <cell r="T7">
            <v>0.25</v>
          </cell>
          <cell r="U7" t="str">
            <v>내선</v>
          </cell>
          <cell r="V7">
            <v>0.17499999999999999</v>
          </cell>
          <cell r="Y7" t="str">
            <v>지중매설 :70%</v>
          </cell>
        </row>
        <row r="8">
          <cell r="A8">
            <v>6</v>
          </cell>
          <cell r="B8" t="str">
            <v>전선관</v>
          </cell>
          <cell r="C8" t="str">
            <v>ST  54C</v>
          </cell>
          <cell r="D8" t="str">
            <v>m</v>
          </cell>
          <cell r="G8">
            <v>741</v>
          </cell>
          <cell r="H8">
            <v>2206</v>
          </cell>
          <cell r="Q8">
            <v>2206</v>
          </cell>
          <cell r="R8">
            <v>0.1</v>
          </cell>
          <cell r="S8" t="str">
            <v>내선</v>
          </cell>
          <cell r="T8">
            <v>0.34</v>
          </cell>
          <cell r="U8" t="str">
            <v>내선</v>
          </cell>
          <cell r="V8">
            <v>0.23799999999999999</v>
          </cell>
          <cell r="Y8" t="str">
            <v>지중매설 :70%</v>
          </cell>
        </row>
        <row r="9">
          <cell r="A9">
            <v>7</v>
          </cell>
          <cell r="B9" t="str">
            <v>전선관</v>
          </cell>
          <cell r="C9" t="str">
            <v>ST  104C</v>
          </cell>
          <cell r="D9" t="str">
            <v>m</v>
          </cell>
          <cell r="G9">
            <v>741</v>
          </cell>
          <cell r="H9">
            <v>5020</v>
          </cell>
          <cell r="Q9">
            <v>5020</v>
          </cell>
          <cell r="R9">
            <v>0.1</v>
          </cell>
          <cell r="S9" t="str">
            <v>내선</v>
          </cell>
          <cell r="T9">
            <v>0.71</v>
          </cell>
          <cell r="U9" t="str">
            <v>내선</v>
          </cell>
          <cell r="V9">
            <v>0.497</v>
          </cell>
          <cell r="Y9" t="str">
            <v>지중매설 :70%</v>
          </cell>
        </row>
        <row r="10">
          <cell r="A10">
            <v>8</v>
          </cell>
          <cell r="Q10" t="str">
            <v/>
          </cell>
        </row>
        <row r="11">
          <cell r="A11">
            <v>9</v>
          </cell>
          <cell r="Q11" t="str">
            <v/>
          </cell>
        </row>
        <row r="12">
          <cell r="A12">
            <v>10</v>
          </cell>
          <cell r="B12" t="str">
            <v>전선관</v>
          </cell>
          <cell r="C12" t="str">
            <v>HI-PVC  16C</v>
          </cell>
          <cell r="D12" t="str">
            <v>m</v>
          </cell>
          <cell r="G12">
            <v>745</v>
          </cell>
          <cell r="H12">
            <v>279</v>
          </cell>
          <cell r="Q12">
            <v>279</v>
          </cell>
          <cell r="R12">
            <v>0.1</v>
          </cell>
          <cell r="S12" t="str">
            <v>내선</v>
          </cell>
          <cell r="T12">
            <v>0.05</v>
          </cell>
          <cell r="U12" t="str">
            <v>내선</v>
          </cell>
          <cell r="V12">
            <v>3.5000000000000003E-2</v>
          </cell>
          <cell r="Y12" t="str">
            <v>지중매설 :70%</v>
          </cell>
        </row>
        <row r="13">
          <cell r="A13">
            <v>11</v>
          </cell>
          <cell r="B13" t="str">
            <v>전선관</v>
          </cell>
          <cell r="C13" t="str">
            <v>HI-PVC  22C</v>
          </cell>
          <cell r="D13" t="str">
            <v>m</v>
          </cell>
          <cell r="G13">
            <v>745</v>
          </cell>
          <cell r="H13">
            <v>336</v>
          </cell>
          <cell r="Q13">
            <v>336</v>
          </cell>
          <cell r="R13">
            <v>0.1</v>
          </cell>
          <cell r="S13" t="str">
            <v>내선</v>
          </cell>
          <cell r="T13">
            <v>0.06</v>
          </cell>
          <cell r="U13" t="str">
            <v>내선</v>
          </cell>
          <cell r="V13">
            <v>4.2000000000000003E-2</v>
          </cell>
          <cell r="Y13" t="str">
            <v>지중매설 :70%</v>
          </cell>
        </row>
        <row r="14">
          <cell r="A14">
            <v>12</v>
          </cell>
          <cell r="B14" t="str">
            <v>전선관</v>
          </cell>
          <cell r="C14" t="str">
            <v>HI-PVC  28C</v>
          </cell>
          <cell r="D14" t="str">
            <v>m</v>
          </cell>
          <cell r="G14">
            <v>745</v>
          </cell>
          <cell r="H14">
            <v>650</v>
          </cell>
          <cell r="Q14">
            <v>650</v>
          </cell>
          <cell r="R14">
            <v>0.1</v>
          </cell>
          <cell r="S14" t="str">
            <v>내선</v>
          </cell>
          <cell r="T14">
            <v>0.08</v>
          </cell>
          <cell r="U14" t="str">
            <v>내선</v>
          </cell>
          <cell r="V14">
            <v>5.6000000000000001E-2</v>
          </cell>
          <cell r="Y14" t="str">
            <v>지중매설 :70%</v>
          </cell>
        </row>
        <row r="15">
          <cell r="A15">
            <v>13</v>
          </cell>
          <cell r="B15" t="str">
            <v>전선관</v>
          </cell>
          <cell r="C15" t="str">
            <v>HI-PVC  36C</v>
          </cell>
          <cell r="D15" t="str">
            <v>m</v>
          </cell>
          <cell r="G15">
            <v>745</v>
          </cell>
          <cell r="H15">
            <v>906</v>
          </cell>
          <cell r="Q15">
            <v>906</v>
          </cell>
          <cell r="R15">
            <v>0.1</v>
          </cell>
          <cell r="S15" t="str">
            <v>내선</v>
          </cell>
          <cell r="T15">
            <v>0.1</v>
          </cell>
          <cell r="U15" t="str">
            <v>내선</v>
          </cell>
          <cell r="V15">
            <v>7.0000000000000007E-2</v>
          </cell>
          <cell r="Y15" t="str">
            <v>지중매설 :70%</v>
          </cell>
        </row>
        <row r="16">
          <cell r="A16">
            <v>14</v>
          </cell>
          <cell r="B16" t="str">
            <v>전선관</v>
          </cell>
          <cell r="C16" t="str">
            <v>HI-PVC  42C</v>
          </cell>
          <cell r="D16" t="str">
            <v>m</v>
          </cell>
          <cell r="G16">
            <v>745</v>
          </cell>
          <cell r="H16">
            <v>1182</v>
          </cell>
          <cell r="Q16">
            <v>1182</v>
          </cell>
          <cell r="R16">
            <v>0.1</v>
          </cell>
          <cell r="S16" t="str">
            <v>내선</v>
          </cell>
          <cell r="T16">
            <v>0.13</v>
          </cell>
          <cell r="U16" t="str">
            <v>내선</v>
          </cell>
          <cell r="V16">
            <v>9.0999999999999998E-2</v>
          </cell>
          <cell r="Y16" t="str">
            <v>지중매설 :70%</v>
          </cell>
        </row>
        <row r="17">
          <cell r="A17">
            <v>15</v>
          </cell>
          <cell r="Q17" t="str">
            <v/>
          </cell>
        </row>
        <row r="18">
          <cell r="A18">
            <v>16</v>
          </cell>
          <cell r="Q18" t="str">
            <v/>
          </cell>
        </row>
        <row r="19">
          <cell r="A19">
            <v>17</v>
          </cell>
          <cell r="B19" t="str">
            <v>전선관</v>
          </cell>
          <cell r="C19" t="str">
            <v xml:space="preserve">PE  22C  </v>
          </cell>
          <cell r="D19" t="str">
            <v>m</v>
          </cell>
          <cell r="G19">
            <v>746</v>
          </cell>
          <cell r="H19">
            <v>200</v>
          </cell>
          <cell r="Q19">
            <v>200</v>
          </cell>
          <cell r="R19">
            <v>0.1</v>
          </cell>
          <cell r="U19" t="str">
            <v>배전</v>
          </cell>
          <cell r="V19">
            <v>7.8E-2</v>
          </cell>
        </row>
        <row r="20">
          <cell r="A20">
            <v>18</v>
          </cell>
          <cell r="B20" t="str">
            <v>전선관</v>
          </cell>
          <cell r="C20" t="str">
            <v>PE  28C</v>
          </cell>
          <cell r="D20" t="str">
            <v>m</v>
          </cell>
          <cell r="G20">
            <v>746</v>
          </cell>
          <cell r="H20">
            <v>330</v>
          </cell>
          <cell r="Q20">
            <v>330</v>
          </cell>
          <cell r="R20">
            <v>0.1</v>
          </cell>
          <cell r="U20" t="str">
            <v>배전</v>
          </cell>
          <cell r="V20">
            <v>7.8E-2</v>
          </cell>
        </row>
        <row r="21">
          <cell r="A21">
            <v>19</v>
          </cell>
          <cell r="B21" t="str">
            <v>전선관</v>
          </cell>
          <cell r="C21" t="str">
            <v>PE  36C</v>
          </cell>
          <cell r="D21" t="str">
            <v>m</v>
          </cell>
          <cell r="G21">
            <v>746</v>
          </cell>
          <cell r="H21">
            <v>490</v>
          </cell>
          <cell r="Q21">
            <v>490</v>
          </cell>
          <cell r="R21">
            <v>0.1</v>
          </cell>
          <cell r="U21" t="str">
            <v>배전</v>
          </cell>
          <cell r="V21">
            <v>7.8E-2</v>
          </cell>
        </row>
        <row r="22">
          <cell r="A22">
            <v>20</v>
          </cell>
          <cell r="B22" t="str">
            <v>전선관</v>
          </cell>
          <cell r="C22" t="str">
            <v>PE  42C</v>
          </cell>
          <cell r="D22" t="str">
            <v>m</v>
          </cell>
          <cell r="G22">
            <v>746</v>
          </cell>
          <cell r="H22">
            <v>570</v>
          </cell>
          <cell r="Q22">
            <v>570</v>
          </cell>
          <cell r="R22">
            <v>0.1</v>
          </cell>
          <cell r="U22" t="str">
            <v>배전</v>
          </cell>
          <cell r="V22">
            <v>7.8E-2</v>
          </cell>
        </row>
        <row r="23">
          <cell r="A23">
            <v>21</v>
          </cell>
          <cell r="Q23" t="str">
            <v/>
          </cell>
        </row>
        <row r="24">
          <cell r="A24">
            <v>22</v>
          </cell>
          <cell r="Q24" t="str">
            <v/>
          </cell>
        </row>
        <row r="25">
          <cell r="A25">
            <v>23</v>
          </cell>
          <cell r="B25" t="str">
            <v>전선관</v>
          </cell>
          <cell r="C25" t="str">
            <v xml:space="preserve">ELPφ30  </v>
          </cell>
          <cell r="D25" t="str">
            <v>m</v>
          </cell>
          <cell r="G25">
            <v>745</v>
          </cell>
          <cell r="H25">
            <v>330</v>
          </cell>
          <cell r="Q25">
            <v>330</v>
          </cell>
          <cell r="R25">
            <v>0.1</v>
          </cell>
          <cell r="U25" t="str">
            <v>배전</v>
          </cell>
          <cell r="V25">
            <v>1.2E-2</v>
          </cell>
          <cell r="W25" t="str">
            <v>보인</v>
          </cell>
          <cell r="X25">
            <v>2.9000000000000001E-2</v>
          </cell>
        </row>
        <row r="26">
          <cell r="A26">
            <v>24</v>
          </cell>
          <cell r="B26" t="str">
            <v>전선관</v>
          </cell>
          <cell r="C26" t="str">
            <v xml:space="preserve">ELPφ40  </v>
          </cell>
          <cell r="D26" t="str">
            <v>m</v>
          </cell>
          <cell r="G26">
            <v>745</v>
          </cell>
          <cell r="H26">
            <v>480</v>
          </cell>
          <cell r="Q26">
            <v>480</v>
          </cell>
          <cell r="R26">
            <v>0.1</v>
          </cell>
          <cell r="U26" t="str">
            <v>배전</v>
          </cell>
          <cell r="V26">
            <v>1.2E-2</v>
          </cell>
          <cell r="W26" t="str">
            <v>보인</v>
          </cell>
          <cell r="X26">
            <v>2.9000000000000001E-2</v>
          </cell>
        </row>
        <row r="27">
          <cell r="A27">
            <v>25</v>
          </cell>
          <cell r="B27" t="str">
            <v>전선관</v>
          </cell>
          <cell r="C27" t="str">
            <v xml:space="preserve">ELPφ50  </v>
          </cell>
          <cell r="D27" t="str">
            <v>m</v>
          </cell>
          <cell r="G27">
            <v>745</v>
          </cell>
          <cell r="H27">
            <v>600</v>
          </cell>
          <cell r="Q27">
            <v>600</v>
          </cell>
          <cell r="R27">
            <v>0.1</v>
          </cell>
          <cell r="U27" t="str">
            <v>배전</v>
          </cell>
          <cell r="V27">
            <v>1.2E-2</v>
          </cell>
          <cell r="W27" t="str">
            <v>보인</v>
          </cell>
          <cell r="X27">
            <v>2.9000000000000001E-2</v>
          </cell>
        </row>
        <row r="28">
          <cell r="A28">
            <v>26</v>
          </cell>
          <cell r="B28" t="str">
            <v>전선관</v>
          </cell>
          <cell r="C28" t="str">
            <v>ELPφ65</v>
          </cell>
          <cell r="D28" t="str">
            <v>m</v>
          </cell>
          <cell r="G28">
            <v>745</v>
          </cell>
          <cell r="H28">
            <v>900</v>
          </cell>
          <cell r="Q28">
            <v>900</v>
          </cell>
          <cell r="R28">
            <v>0.1</v>
          </cell>
          <cell r="U28" t="str">
            <v>배전</v>
          </cell>
          <cell r="V28">
            <v>1.4999999999999999E-2</v>
          </cell>
          <cell r="W28" t="str">
            <v>보인</v>
          </cell>
          <cell r="X28">
            <v>3.5000000000000003E-2</v>
          </cell>
        </row>
        <row r="29">
          <cell r="A29">
            <v>27</v>
          </cell>
          <cell r="B29" t="str">
            <v>전선관</v>
          </cell>
          <cell r="C29" t="str">
            <v>ELPφ80</v>
          </cell>
          <cell r="D29" t="str">
            <v>m</v>
          </cell>
          <cell r="G29">
            <v>745</v>
          </cell>
          <cell r="H29">
            <v>1300</v>
          </cell>
          <cell r="Q29">
            <v>1300</v>
          </cell>
          <cell r="R29">
            <v>0.1</v>
          </cell>
          <cell r="U29" t="str">
            <v>배전</v>
          </cell>
          <cell r="V29">
            <v>1.4999999999999999E-2</v>
          </cell>
          <cell r="W29" t="str">
            <v>보인</v>
          </cell>
          <cell r="X29">
            <v>3.5000000000000003E-2</v>
          </cell>
        </row>
        <row r="30">
          <cell r="A30">
            <v>28</v>
          </cell>
          <cell r="B30" t="str">
            <v>전선관</v>
          </cell>
          <cell r="C30" t="str">
            <v>ELPφ100</v>
          </cell>
          <cell r="D30" t="str">
            <v>m</v>
          </cell>
          <cell r="G30">
            <v>745</v>
          </cell>
          <cell r="H30">
            <v>1800</v>
          </cell>
          <cell r="Q30">
            <v>1800</v>
          </cell>
          <cell r="R30">
            <v>0.1</v>
          </cell>
          <cell r="U30" t="str">
            <v>배전</v>
          </cell>
          <cell r="V30">
            <v>1.7999999999999999E-2</v>
          </cell>
          <cell r="W30" t="str">
            <v>보인</v>
          </cell>
          <cell r="X30">
            <v>5.7000000000000002E-2</v>
          </cell>
        </row>
        <row r="31">
          <cell r="A31">
            <v>29</v>
          </cell>
          <cell r="B31" t="str">
            <v>전선관</v>
          </cell>
          <cell r="C31" t="str">
            <v>ELPφ125</v>
          </cell>
          <cell r="D31" t="str">
            <v>m</v>
          </cell>
          <cell r="G31">
            <v>745</v>
          </cell>
          <cell r="H31">
            <v>2700</v>
          </cell>
          <cell r="Q31">
            <v>2700</v>
          </cell>
          <cell r="R31">
            <v>0.1</v>
          </cell>
          <cell r="U31" t="str">
            <v>배전</v>
          </cell>
          <cell r="V31">
            <v>2.5000000000000001E-2</v>
          </cell>
          <cell r="W31" t="str">
            <v>보인</v>
          </cell>
          <cell r="X31">
            <v>7.6999999999999999E-2</v>
          </cell>
        </row>
        <row r="32">
          <cell r="A32">
            <v>30</v>
          </cell>
          <cell r="B32" t="str">
            <v>전선관</v>
          </cell>
          <cell r="C32" t="str">
            <v>ELPφ150</v>
          </cell>
          <cell r="D32" t="str">
            <v>m</v>
          </cell>
          <cell r="G32">
            <v>745</v>
          </cell>
          <cell r="H32">
            <v>3200</v>
          </cell>
          <cell r="Q32">
            <v>3200</v>
          </cell>
          <cell r="R32">
            <v>0.1</v>
          </cell>
          <cell r="U32" t="str">
            <v>배전</v>
          </cell>
          <cell r="V32">
            <v>0.03</v>
          </cell>
          <cell r="W32" t="str">
            <v>보인</v>
          </cell>
          <cell r="X32">
            <v>9.7000000000000003E-2</v>
          </cell>
        </row>
        <row r="33">
          <cell r="A33">
            <v>31</v>
          </cell>
          <cell r="B33" t="str">
            <v>전선관</v>
          </cell>
          <cell r="C33" t="str">
            <v>ELPφ175</v>
          </cell>
          <cell r="D33" t="str">
            <v>m</v>
          </cell>
          <cell r="G33">
            <v>745</v>
          </cell>
          <cell r="H33">
            <v>4800</v>
          </cell>
          <cell r="Q33">
            <v>4800</v>
          </cell>
          <cell r="R33">
            <v>0.1</v>
          </cell>
          <cell r="U33" t="str">
            <v>배전</v>
          </cell>
          <cell r="V33">
            <v>3.5999999999999997E-2</v>
          </cell>
          <cell r="W33" t="str">
            <v>보인</v>
          </cell>
          <cell r="X33">
            <v>0.11700000000000001</v>
          </cell>
        </row>
        <row r="34">
          <cell r="A34">
            <v>32</v>
          </cell>
          <cell r="B34" t="str">
            <v>전선관</v>
          </cell>
          <cell r="C34" t="str">
            <v>ELPφ200</v>
          </cell>
          <cell r="D34" t="str">
            <v>m</v>
          </cell>
          <cell r="G34">
            <v>745</v>
          </cell>
          <cell r="H34">
            <v>6400</v>
          </cell>
          <cell r="Q34">
            <v>6400</v>
          </cell>
          <cell r="R34">
            <v>0.1</v>
          </cell>
          <cell r="U34" t="str">
            <v>배전</v>
          </cell>
          <cell r="V34">
            <v>4.1000000000000002E-2</v>
          </cell>
          <cell r="W34" t="str">
            <v>보인</v>
          </cell>
          <cell r="X34">
            <v>0.129</v>
          </cell>
        </row>
        <row r="35">
          <cell r="A35">
            <v>33</v>
          </cell>
          <cell r="B35" t="str">
            <v>FLEXIBLE  TUBE 2종</v>
          </cell>
          <cell r="C35" t="str">
            <v>PLICA 방수 #38</v>
          </cell>
          <cell r="D35" t="str">
            <v>m</v>
          </cell>
          <cell r="G35">
            <v>743</v>
          </cell>
          <cell r="H35">
            <v>5560</v>
          </cell>
          <cell r="Q35">
            <v>5560</v>
          </cell>
          <cell r="R35">
            <v>0.1</v>
          </cell>
          <cell r="S35" t="str">
            <v>내선</v>
          </cell>
          <cell r="T35">
            <v>9.0999999999999998E-2</v>
          </cell>
        </row>
        <row r="36">
          <cell r="A36">
            <v>34</v>
          </cell>
          <cell r="B36" t="str">
            <v>FLEXIBLE  TUBE 2종</v>
          </cell>
          <cell r="C36" t="str">
            <v>PLICA 방수 #50</v>
          </cell>
          <cell r="D36" t="str">
            <v>m</v>
          </cell>
          <cell r="G36">
            <v>743</v>
          </cell>
          <cell r="H36">
            <v>8080</v>
          </cell>
          <cell r="Q36">
            <v>8080</v>
          </cell>
          <cell r="R36">
            <v>0.1</v>
          </cell>
          <cell r="S36" t="str">
            <v>내선</v>
          </cell>
          <cell r="T36">
            <v>0.13</v>
          </cell>
        </row>
        <row r="37">
          <cell r="A37">
            <v>35</v>
          </cell>
          <cell r="B37" t="str">
            <v>FLEXIBLE  TUBE 1종</v>
          </cell>
          <cell r="C37" t="str">
            <v>고장력비방수  15C</v>
          </cell>
          <cell r="D37" t="str">
            <v>m</v>
          </cell>
          <cell r="G37">
            <v>742</v>
          </cell>
          <cell r="H37">
            <v>930</v>
          </cell>
          <cell r="Q37">
            <v>930</v>
          </cell>
          <cell r="R37">
            <v>0.1</v>
          </cell>
          <cell r="S37" t="str">
            <v>내선</v>
          </cell>
          <cell r="T37">
            <v>3.9E-2</v>
          </cell>
        </row>
        <row r="38">
          <cell r="A38">
            <v>36</v>
          </cell>
          <cell r="B38" t="str">
            <v>FLEXIBLE  CONNECTOR</v>
          </cell>
          <cell r="C38" t="str">
            <v>PVC 15C-CD</v>
          </cell>
          <cell r="D38" t="str">
            <v>EA</v>
          </cell>
          <cell r="G38">
            <v>746</v>
          </cell>
          <cell r="H38">
            <v>90</v>
          </cell>
          <cell r="Q38">
            <v>90</v>
          </cell>
        </row>
        <row r="39">
          <cell r="A39">
            <v>37</v>
          </cell>
          <cell r="B39" t="str">
            <v>FLEXIBLE  TUBE 1종</v>
          </cell>
          <cell r="C39" t="str">
            <v>고장력방수  15C</v>
          </cell>
          <cell r="D39" t="str">
            <v>m</v>
          </cell>
          <cell r="G39">
            <v>742</v>
          </cell>
          <cell r="H39">
            <v>2000</v>
          </cell>
          <cell r="Q39">
            <v>2000</v>
          </cell>
          <cell r="R39">
            <v>0.1</v>
          </cell>
          <cell r="S39" t="str">
            <v>내선</v>
          </cell>
          <cell r="T39">
            <v>3.9E-2</v>
          </cell>
        </row>
        <row r="40">
          <cell r="A40">
            <v>38</v>
          </cell>
          <cell r="B40" t="str">
            <v>FLEXIBLE  CONNECTOR</v>
          </cell>
          <cell r="C40" t="str">
            <v>방수용콘넥타15C-황동</v>
          </cell>
          <cell r="D40" t="str">
            <v>EA</v>
          </cell>
          <cell r="G40">
            <v>742</v>
          </cell>
          <cell r="H40">
            <v>1370</v>
          </cell>
          <cell r="Q40">
            <v>1370</v>
          </cell>
        </row>
        <row r="41">
          <cell r="A41">
            <v>39</v>
          </cell>
          <cell r="B41" t="str">
            <v>FLEXIBLE  TUBE 1종</v>
          </cell>
          <cell r="C41" t="str">
            <v>고장력방수  17C</v>
          </cell>
          <cell r="D41" t="str">
            <v>m</v>
          </cell>
          <cell r="G41">
            <v>742</v>
          </cell>
          <cell r="H41">
            <v>2620</v>
          </cell>
          <cell r="Q41">
            <v>2620</v>
          </cell>
          <cell r="R41">
            <v>0.1</v>
          </cell>
          <cell r="S41" t="str">
            <v>내선</v>
          </cell>
          <cell r="T41">
            <v>4.9000000000000002E-2</v>
          </cell>
        </row>
        <row r="42">
          <cell r="A42">
            <v>40</v>
          </cell>
          <cell r="B42" t="str">
            <v>FLEXIBLE  CONNECTOR</v>
          </cell>
          <cell r="C42" t="str">
            <v>방수용콘넥타17C-황동</v>
          </cell>
          <cell r="D42" t="str">
            <v>EA</v>
          </cell>
          <cell r="G42">
            <v>742</v>
          </cell>
          <cell r="H42">
            <v>1890</v>
          </cell>
          <cell r="Q42">
            <v>1890</v>
          </cell>
        </row>
        <row r="43">
          <cell r="A43">
            <v>41</v>
          </cell>
          <cell r="B43" t="str">
            <v>FLEXIBLE  TUBE 1종</v>
          </cell>
          <cell r="C43" t="str">
            <v>고장력방수  24C</v>
          </cell>
          <cell r="D43" t="str">
            <v>m</v>
          </cell>
          <cell r="G43">
            <v>742</v>
          </cell>
          <cell r="H43">
            <v>3120</v>
          </cell>
          <cell r="Q43">
            <v>3120</v>
          </cell>
          <cell r="R43">
            <v>0.1</v>
          </cell>
          <cell r="S43" t="str">
            <v>내선</v>
          </cell>
          <cell r="T43">
            <v>6.3E-2</v>
          </cell>
        </row>
        <row r="44">
          <cell r="A44">
            <v>42</v>
          </cell>
          <cell r="B44" t="str">
            <v>FLEXIBLE  CONNECTOR</v>
          </cell>
          <cell r="C44" t="str">
            <v>방수용콘넥타24C-황동</v>
          </cell>
          <cell r="D44" t="str">
            <v>EA</v>
          </cell>
          <cell r="G44">
            <v>742</v>
          </cell>
          <cell r="H44">
            <v>2300</v>
          </cell>
          <cell r="Q44">
            <v>2300</v>
          </cell>
        </row>
        <row r="45">
          <cell r="A45">
            <v>43</v>
          </cell>
          <cell r="B45" t="str">
            <v>FLEXIBLE  TUBE 1종</v>
          </cell>
          <cell r="C45" t="str">
            <v>고장력방수  30C</v>
          </cell>
          <cell r="D45" t="str">
            <v>m</v>
          </cell>
          <cell r="G45">
            <v>742</v>
          </cell>
          <cell r="H45">
            <v>4700</v>
          </cell>
          <cell r="Q45">
            <v>4700</v>
          </cell>
          <cell r="R45">
            <v>0.1</v>
          </cell>
          <cell r="S45" t="str">
            <v>내선</v>
          </cell>
          <cell r="T45">
            <v>7.6999999999999999E-2</v>
          </cell>
        </row>
        <row r="46">
          <cell r="A46">
            <v>44</v>
          </cell>
          <cell r="B46" t="str">
            <v>FLEXIBLE  CONNECTOR</v>
          </cell>
          <cell r="C46" t="str">
            <v>방수용콘넥타30C-황동</v>
          </cell>
          <cell r="D46" t="str">
            <v>EA</v>
          </cell>
          <cell r="G46">
            <v>742</v>
          </cell>
          <cell r="H46">
            <v>3620</v>
          </cell>
          <cell r="Q46">
            <v>3620</v>
          </cell>
        </row>
        <row r="47">
          <cell r="A47">
            <v>45</v>
          </cell>
          <cell r="B47" t="str">
            <v>FLEXIBLE  TUBE 1종</v>
          </cell>
          <cell r="C47" t="str">
            <v>고장력방수  38C</v>
          </cell>
          <cell r="D47" t="str">
            <v>m</v>
          </cell>
          <cell r="G47">
            <v>742</v>
          </cell>
          <cell r="H47">
            <v>7500</v>
          </cell>
          <cell r="Q47">
            <v>7500</v>
          </cell>
          <cell r="R47">
            <v>0.1</v>
          </cell>
          <cell r="S47" t="str">
            <v>내선</v>
          </cell>
          <cell r="T47">
            <v>9.0999999999999998E-2</v>
          </cell>
        </row>
        <row r="48">
          <cell r="A48">
            <v>46</v>
          </cell>
          <cell r="B48" t="str">
            <v>FLEXIBLE  CONNECTOR</v>
          </cell>
          <cell r="C48" t="str">
            <v>방수용콘넥타38C-황동</v>
          </cell>
          <cell r="D48" t="str">
            <v>EA</v>
          </cell>
          <cell r="G48">
            <v>742</v>
          </cell>
          <cell r="H48">
            <v>5450</v>
          </cell>
          <cell r="Q48">
            <v>5450</v>
          </cell>
        </row>
        <row r="49">
          <cell r="A49">
            <v>47</v>
          </cell>
          <cell r="B49" t="str">
            <v>FLEXIBLE  TUBE 1종</v>
          </cell>
          <cell r="C49" t="str">
            <v>고장력방수 50C</v>
          </cell>
          <cell r="D49" t="str">
            <v>m</v>
          </cell>
          <cell r="G49">
            <v>742</v>
          </cell>
          <cell r="H49">
            <v>8800</v>
          </cell>
          <cell r="Q49">
            <v>8800</v>
          </cell>
          <cell r="R49">
            <v>0.1</v>
          </cell>
          <cell r="S49" t="str">
            <v>내선</v>
          </cell>
          <cell r="T49">
            <v>0.13</v>
          </cell>
        </row>
        <row r="50">
          <cell r="A50">
            <v>48</v>
          </cell>
          <cell r="B50" t="str">
            <v>FLEXIBLE  CONNECTOR</v>
          </cell>
          <cell r="C50" t="str">
            <v>방수용콘넥타50C-황동</v>
          </cell>
          <cell r="D50" t="str">
            <v>EA</v>
          </cell>
          <cell r="G50">
            <v>742</v>
          </cell>
          <cell r="H50">
            <v>7370</v>
          </cell>
          <cell r="Q50">
            <v>7370</v>
          </cell>
        </row>
        <row r="51">
          <cell r="A51">
            <v>49</v>
          </cell>
          <cell r="B51" t="str">
            <v>FLEXIBLE  TUBE 2종</v>
          </cell>
          <cell r="C51" t="str">
            <v>PLICA 방수 #15</v>
          </cell>
          <cell r="D51" t="str">
            <v>m</v>
          </cell>
          <cell r="G51">
            <v>743</v>
          </cell>
          <cell r="H51">
            <v>2370</v>
          </cell>
          <cell r="Q51">
            <v>2370</v>
          </cell>
          <cell r="R51">
            <v>0.1</v>
          </cell>
          <cell r="S51" t="str">
            <v>내선</v>
          </cell>
          <cell r="T51">
            <v>3.9E-2</v>
          </cell>
        </row>
        <row r="52">
          <cell r="A52">
            <v>50</v>
          </cell>
          <cell r="B52" t="str">
            <v>FLEXIBLE  TUBE 2종</v>
          </cell>
          <cell r="C52" t="str">
            <v>PLICA 방수 #17</v>
          </cell>
          <cell r="D52" t="str">
            <v>m</v>
          </cell>
          <cell r="G52">
            <v>743</v>
          </cell>
          <cell r="H52">
            <v>2650</v>
          </cell>
          <cell r="Q52">
            <v>2650</v>
          </cell>
          <cell r="R52">
            <v>0.1</v>
          </cell>
          <cell r="S52" t="str">
            <v>내선</v>
          </cell>
          <cell r="T52">
            <v>4.9000000000000002E-2</v>
          </cell>
        </row>
        <row r="53">
          <cell r="A53">
            <v>51</v>
          </cell>
          <cell r="B53" t="str">
            <v>FLEXIBLE  TUBE 2종</v>
          </cell>
          <cell r="C53" t="str">
            <v>PLICA 방수 #24</v>
          </cell>
          <cell r="D53" t="str">
            <v>m</v>
          </cell>
          <cell r="G53">
            <v>743</v>
          </cell>
          <cell r="H53">
            <v>3520</v>
          </cell>
          <cell r="Q53">
            <v>3520</v>
          </cell>
          <cell r="R53">
            <v>0.1</v>
          </cell>
          <cell r="S53" t="str">
            <v>내선</v>
          </cell>
          <cell r="T53">
            <v>6.3E-2</v>
          </cell>
        </row>
        <row r="54">
          <cell r="A54">
            <v>52</v>
          </cell>
          <cell r="B54" t="str">
            <v>FLEXIBLE  TUBE 2종</v>
          </cell>
          <cell r="C54" t="str">
            <v>PLICA 방수 #30</v>
          </cell>
          <cell r="D54" t="str">
            <v>EA</v>
          </cell>
          <cell r="G54">
            <v>743</v>
          </cell>
          <cell r="H54">
            <v>4560</v>
          </cell>
          <cell r="Q54">
            <v>4560</v>
          </cell>
          <cell r="R54">
            <v>0.1</v>
          </cell>
          <cell r="S54" t="str">
            <v>내선</v>
          </cell>
          <cell r="T54">
            <v>7.6999999999999999E-2</v>
          </cell>
        </row>
        <row r="55">
          <cell r="A55">
            <v>53</v>
          </cell>
          <cell r="B55" t="str">
            <v>노말 밴드</v>
          </cell>
          <cell r="C55" t="str">
            <v>ST  28C</v>
          </cell>
          <cell r="D55" t="str">
            <v>EA</v>
          </cell>
          <cell r="G55">
            <v>741</v>
          </cell>
          <cell r="H55">
            <v>1440</v>
          </cell>
          <cell r="Q55">
            <v>1440</v>
          </cell>
        </row>
        <row r="56">
          <cell r="A56">
            <v>54</v>
          </cell>
          <cell r="B56" t="str">
            <v>노말 밴드</v>
          </cell>
          <cell r="C56" t="str">
            <v>ST  36C</v>
          </cell>
          <cell r="D56" t="str">
            <v>EA</v>
          </cell>
          <cell r="G56">
            <v>741</v>
          </cell>
          <cell r="H56">
            <v>2240</v>
          </cell>
          <cell r="Q56">
            <v>2240</v>
          </cell>
        </row>
        <row r="57">
          <cell r="A57">
            <v>55</v>
          </cell>
          <cell r="B57" t="str">
            <v>노말 밴드</v>
          </cell>
          <cell r="C57" t="str">
            <v>ST  42C</v>
          </cell>
          <cell r="D57" t="str">
            <v>EA</v>
          </cell>
          <cell r="G57">
            <v>741</v>
          </cell>
          <cell r="H57">
            <v>2640</v>
          </cell>
          <cell r="Q57">
            <v>2640</v>
          </cell>
        </row>
        <row r="58">
          <cell r="A58">
            <v>56</v>
          </cell>
          <cell r="B58" t="str">
            <v>노말 밴드</v>
          </cell>
          <cell r="C58" t="str">
            <v>ST  54C</v>
          </cell>
          <cell r="D58" t="str">
            <v>EA</v>
          </cell>
          <cell r="G58">
            <v>741</v>
          </cell>
          <cell r="H58">
            <v>4000</v>
          </cell>
          <cell r="Q58">
            <v>4000</v>
          </cell>
        </row>
        <row r="59">
          <cell r="A59">
            <v>57</v>
          </cell>
          <cell r="B59" t="str">
            <v>노말 밴드</v>
          </cell>
          <cell r="C59" t="str">
            <v>ST  104C</v>
          </cell>
          <cell r="D59" t="str">
            <v>EA</v>
          </cell>
          <cell r="G59">
            <v>741</v>
          </cell>
          <cell r="H59">
            <v>18400</v>
          </cell>
          <cell r="Q59">
            <v>18400</v>
          </cell>
        </row>
        <row r="60">
          <cell r="A60">
            <v>58</v>
          </cell>
          <cell r="B60" t="str">
            <v>FLEXIBLE  CONNECTOR</v>
          </cell>
          <cell r="C60" t="str">
            <v>PLICA 방수 #24</v>
          </cell>
          <cell r="D60" t="str">
            <v>EA</v>
          </cell>
          <cell r="G60">
            <v>743</v>
          </cell>
          <cell r="H60">
            <v>1010</v>
          </cell>
          <cell r="Q60">
            <v>1010</v>
          </cell>
        </row>
        <row r="61">
          <cell r="A61">
            <v>59</v>
          </cell>
          <cell r="B61" t="str">
            <v>FLEXIBLE  CONNECTOR</v>
          </cell>
          <cell r="C61" t="str">
            <v>PLICA 방수 #30</v>
          </cell>
          <cell r="D61" t="str">
            <v>EA</v>
          </cell>
          <cell r="G61">
            <v>743</v>
          </cell>
          <cell r="H61">
            <v>1620</v>
          </cell>
          <cell r="Q61">
            <v>1620</v>
          </cell>
        </row>
        <row r="62">
          <cell r="A62">
            <v>60</v>
          </cell>
          <cell r="B62" t="str">
            <v>노말 밴드</v>
          </cell>
          <cell r="C62" t="str">
            <v>HI-PVC  28C</v>
          </cell>
          <cell r="D62" t="str">
            <v>EA</v>
          </cell>
          <cell r="G62">
            <v>745</v>
          </cell>
          <cell r="H62">
            <v>800</v>
          </cell>
          <cell r="Q62">
            <v>800</v>
          </cell>
        </row>
        <row r="63">
          <cell r="A63">
            <v>61</v>
          </cell>
          <cell r="B63" t="str">
            <v>노말 밴드</v>
          </cell>
          <cell r="C63" t="str">
            <v>HI-PVC  36C</v>
          </cell>
          <cell r="D63" t="str">
            <v>EA</v>
          </cell>
          <cell r="G63">
            <v>745</v>
          </cell>
          <cell r="H63">
            <v>900</v>
          </cell>
          <cell r="Q63">
            <v>900</v>
          </cell>
        </row>
        <row r="64">
          <cell r="A64">
            <v>62</v>
          </cell>
          <cell r="B64" t="str">
            <v>노말 밴드</v>
          </cell>
          <cell r="C64" t="str">
            <v>HI-PVC  42C</v>
          </cell>
          <cell r="D64" t="str">
            <v>EA</v>
          </cell>
          <cell r="G64">
            <v>745</v>
          </cell>
          <cell r="H64">
            <v>1200</v>
          </cell>
          <cell r="Q64">
            <v>1200</v>
          </cell>
        </row>
        <row r="65">
          <cell r="A65">
            <v>63</v>
          </cell>
          <cell r="Q65" t="str">
            <v/>
          </cell>
        </row>
        <row r="66">
          <cell r="A66">
            <v>64</v>
          </cell>
          <cell r="Q66" t="str">
            <v/>
          </cell>
        </row>
        <row r="67">
          <cell r="A67">
            <v>65</v>
          </cell>
          <cell r="B67" t="str">
            <v xml:space="preserve">전선 </v>
          </cell>
          <cell r="C67" t="str">
            <v>IV   1.6</v>
          </cell>
          <cell r="D67" t="str">
            <v>m</v>
          </cell>
          <cell r="G67">
            <v>714</v>
          </cell>
          <cell r="H67">
            <v>69</v>
          </cell>
          <cell r="Q67">
            <v>69</v>
          </cell>
          <cell r="R67">
            <v>0.1</v>
          </cell>
          <cell r="S67" t="str">
            <v>내선</v>
          </cell>
          <cell r="T67">
            <v>0.01</v>
          </cell>
          <cell r="U67" t="str">
            <v>내선</v>
          </cell>
          <cell r="V67">
            <v>8.0000000000000002E-3</v>
          </cell>
          <cell r="Y67" t="str">
            <v>바닥배선 :80%</v>
          </cell>
        </row>
        <row r="68">
          <cell r="A68">
            <v>66</v>
          </cell>
          <cell r="B68" t="str">
            <v xml:space="preserve">전선 </v>
          </cell>
          <cell r="C68" t="str">
            <v>IV   2.0</v>
          </cell>
          <cell r="D68" t="str">
            <v>m</v>
          </cell>
          <cell r="G68">
            <v>714</v>
          </cell>
          <cell r="H68">
            <v>103</v>
          </cell>
          <cell r="Q68">
            <v>103</v>
          </cell>
          <cell r="R68">
            <v>0.1</v>
          </cell>
          <cell r="S68" t="str">
            <v>내선</v>
          </cell>
          <cell r="T68">
            <v>0.01</v>
          </cell>
          <cell r="U68" t="str">
            <v>내선</v>
          </cell>
          <cell r="V68">
            <v>8.0000000000000002E-3</v>
          </cell>
          <cell r="Y68" t="str">
            <v>바닥배선 :80%</v>
          </cell>
        </row>
        <row r="69">
          <cell r="A69">
            <v>67</v>
          </cell>
          <cell r="B69" t="str">
            <v xml:space="preserve">전선 </v>
          </cell>
          <cell r="C69" t="str">
            <v>IV   5.5sq</v>
          </cell>
          <cell r="D69" t="str">
            <v>m</v>
          </cell>
          <cell r="G69">
            <v>714</v>
          </cell>
          <cell r="H69">
            <v>196</v>
          </cell>
          <cell r="Q69">
            <v>196</v>
          </cell>
          <cell r="R69">
            <v>0.1</v>
          </cell>
          <cell r="S69" t="str">
            <v>내선</v>
          </cell>
          <cell r="T69">
            <v>0.01</v>
          </cell>
          <cell r="U69" t="str">
            <v>내선</v>
          </cell>
          <cell r="V69">
            <v>8.0000000000000002E-3</v>
          </cell>
          <cell r="Y69" t="str">
            <v>바닥배선 :80%</v>
          </cell>
        </row>
        <row r="70">
          <cell r="A70">
            <v>68</v>
          </cell>
          <cell r="B70" t="str">
            <v xml:space="preserve">전선 </v>
          </cell>
          <cell r="C70" t="str">
            <v>IV   8sq</v>
          </cell>
          <cell r="D70" t="str">
            <v>m</v>
          </cell>
          <cell r="G70">
            <v>714</v>
          </cell>
          <cell r="H70">
            <v>277</v>
          </cell>
          <cell r="Q70">
            <v>277</v>
          </cell>
          <cell r="R70">
            <v>0.1</v>
          </cell>
          <cell r="S70" t="str">
            <v>내선</v>
          </cell>
          <cell r="T70">
            <v>0.02</v>
          </cell>
          <cell r="U70" t="str">
            <v>내선</v>
          </cell>
          <cell r="V70">
            <v>1.6E-2</v>
          </cell>
          <cell r="Y70" t="str">
            <v>바닥배선 :80%</v>
          </cell>
        </row>
        <row r="71">
          <cell r="A71">
            <v>69</v>
          </cell>
          <cell r="B71" t="str">
            <v xml:space="preserve">전선 </v>
          </cell>
          <cell r="C71" t="str">
            <v>IV   14sq</v>
          </cell>
          <cell r="D71" t="str">
            <v>m</v>
          </cell>
          <cell r="G71">
            <v>714</v>
          </cell>
          <cell r="H71">
            <v>543</v>
          </cell>
          <cell r="Q71">
            <v>543</v>
          </cell>
          <cell r="R71">
            <v>0.1</v>
          </cell>
          <cell r="S71" t="str">
            <v>내선</v>
          </cell>
          <cell r="T71">
            <v>0.02</v>
          </cell>
          <cell r="U71" t="str">
            <v>내선</v>
          </cell>
          <cell r="V71">
            <v>1.6E-2</v>
          </cell>
          <cell r="Y71" t="str">
            <v>바닥배선 :80%</v>
          </cell>
        </row>
        <row r="72">
          <cell r="A72">
            <v>70</v>
          </cell>
          <cell r="B72" t="str">
            <v xml:space="preserve">전선 </v>
          </cell>
          <cell r="C72" t="str">
            <v>IV   22sq</v>
          </cell>
          <cell r="D72" t="str">
            <v>m</v>
          </cell>
          <cell r="G72">
            <v>714</v>
          </cell>
          <cell r="H72">
            <v>830</v>
          </cell>
          <cell r="Q72">
            <v>830</v>
          </cell>
          <cell r="R72">
            <v>0.1</v>
          </cell>
          <cell r="S72" t="str">
            <v>내선</v>
          </cell>
          <cell r="T72">
            <v>3.1E-2</v>
          </cell>
          <cell r="U72" t="str">
            <v>내선</v>
          </cell>
          <cell r="V72">
            <v>2.5000000000000001E-2</v>
          </cell>
          <cell r="Y72" t="str">
            <v>바닥배선 :80%</v>
          </cell>
        </row>
        <row r="73">
          <cell r="A73">
            <v>71</v>
          </cell>
          <cell r="B73" t="str">
            <v xml:space="preserve">전선 </v>
          </cell>
          <cell r="C73" t="str">
            <v>IV   38sq</v>
          </cell>
          <cell r="D73" t="str">
            <v>m</v>
          </cell>
          <cell r="G73">
            <v>714</v>
          </cell>
          <cell r="H73">
            <v>1321</v>
          </cell>
          <cell r="Q73">
            <v>1321</v>
          </cell>
          <cell r="R73">
            <v>0.1</v>
          </cell>
          <cell r="S73" t="str">
            <v>내선</v>
          </cell>
          <cell r="T73">
            <v>3.1E-2</v>
          </cell>
          <cell r="U73" t="str">
            <v>내선</v>
          </cell>
          <cell r="V73">
            <v>2.5000000000000001E-2</v>
          </cell>
          <cell r="Y73" t="str">
            <v>바닥배선 :80%</v>
          </cell>
        </row>
        <row r="74">
          <cell r="A74">
            <v>72</v>
          </cell>
          <cell r="Q74" t="str">
            <v/>
          </cell>
        </row>
        <row r="75">
          <cell r="A75">
            <v>73</v>
          </cell>
          <cell r="Q75" t="str">
            <v/>
          </cell>
        </row>
        <row r="76">
          <cell r="A76">
            <v>74</v>
          </cell>
          <cell r="Q76" t="str">
            <v/>
          </cell>
        </row>
        <row r="77">
          <cell r="A77">
            <v>75</v>
          </cell>
          <cell r="B77" t="str">
            <v xml:space="preserve">전선 </v>
          </cell>
          <cell r="C77" t="str">
            <v>GV   2.0sq</v>
          </cell>
          <cell r="D77" t="str">
            <v>m</v>
          </cell>
          <cell r="G77">
            <v>715</v>
          </cell>
          <cell r="H77">
            <v>177</v>
          </cell>
          <cell r="Q77">
            <v>177</v>
          </cell>
          <cell r="R77">
            <v>0.1</v>
          </cell>
          <cell r="S77" t="str">
            <v>내선</v>
          </cell>
          <cell r="T77">
            <v>0.01</v>
          </cell>
          <cell r="U77" t="str">
            <v>내선</v>
          </cell>
          <cell r="V77">
            <v>8.0000000000000002E-3</v>
          </cell>
          <cell r="Y77" t="str">
            <v>바닥배선 :80%</v>
          </cell>
        </row>
        <row r="78">
          <cell r="A78">
            <v>76</v>
          </cell>
          <cell r="B78" t="str">
            <v xml:space="preserve">전선 </v>
          </cell>
          <cell r="C78" t="str">
            <v>GV   3.5sq</v>
          </cell>
          <cell r="D78" t="str">
            <v>m</v>
          </cell>
          <cell r="G78">
            <v>715</v>
          </cell>
          <cell r="H78">
            <v>239</v>
          </cell>
          <cell r="Q78">
            <v>239</v>
          </cell>
          <cell r="R78">
            <v>0.1</v>
          </cell>
          <cell r="S78" t="str">
            <v>내선</v>
          </cell>
          <cell r="T78">
            <v>0.01</v>
          </cell>
          <cell r="U78" t="str">
            <v>내선</v>
          </cell>
          <cell r="V78">
            <v>8.0000000000000002E-3</v>
          </cell>
          <cell r="Y78" t="str">
            <v>바닥배선 :80%</v>
          </cell>
        </row>
        <row r="79">
          <cell r="A79">
            <v>77</v>
          </cell>
          <cell r="B79" t="str">
            <v xml:space="preserve">전선 </v>
          </cell>
          <cell r="C79" t="str">
            <v>GV   5.5sq</v>
          </cell>
          <cell r="D79" t="str">
            <v>m</v>
          </cell>
          <cell r="G79">
            <v>715</v>
          </cell>
          <cell r="H79">
            <v>324</v>
          </cell>
          <cell r="Q79">
            <v>324</v>
          </cell>
          <cell r="R79">
            <v>0.1</v>
          </cell>
          <cell r="S79" t="str">
            <v>내선</v>
          </cell>
          <cell r="T79">
            <v>0.01</v>
          </cell>
          <cell r="U79" t="str">
            <v>내선</v>
          </cell>
          <cell r="V79">
            <v>8.0000000000000002E-3</v>
          </cell>
          <cell r="Y79" t="str">
            <v>바닥배선 :80%</v>
          </cell>
        </row>
        <row r="80">
          <cell r="A80">
            <v>78</v>
          </cell>
          <cell r="B80" t="str">
            <v xml:space="preserve">전선 </v>
          </cell>
          <cell r="C80" t="str">
            <v>GV   8sq</v>
          </cell>
          <cell r="D80" t="str">
            <v>m</v>
          </cell>
          <cell r="G80">
            <v>715</v>
          </cell>
          <cell r="H80">
            <v>495</v>
          </cell>
          <cell r="Q80">
            <v>495</v>
          </cell>
          <cell r="R80">
            <v>0.1</v>
          </cell>
          <cell r="S80" t="str">
            <v>내선</v>
          </cell>
          <cell r="T80">
            <v>0.02</v>
          </cell>
          <cell r="U80" t="str">
            <v>내선</v>
          </cell>
          <cell r="V80">
            <v>1.6E-2</v>
          </cell>
          <cell r="Y80" t="str">
            <v>바닥배선 :80%</v>
          </cell>
        </row>
        <row r="81">
          <cell r="A81">
            <v>79</v>
          </cell>
          <cell r="B81" t="str">
            <v xml:space="preserve">전선 </v>
          </cell>
          <cell r="C81" t="str">
            <v>GV   14sq</v>
          </cell>
          <cell r="D81" t="str">
            <v>m</v>
          </cell>
          <cell r="G81">
            <v>715</v>
          </cell>
          <cell r="H81">
            <v>835</v>
          </cell>
          <cell r="Q81">
            <v>835</v>
          </cell>
          <cell r="R81">
            <v>0.1</v>
          </cell>
          <cell r="S81" t="str">
            <v>내선</v>
          </cell>
          <cell r="T81">
            <v>0.02</v>
          </cell>
          <cell r="U81" t="str">
            <v>내선</v>
          </cell>
          <cell r="V81">
            <v>1.6E-2</v>
          </cell>
          <cell r="Y81" t="str">
            <v>바닥배선 :80%</v>
          </cell>
        </row>
        <row r="82">
          <cell r="A82">
            <v>80</v>
          </cell>
          <cell r="B82" t="str">
            <v xml:space="preserve">전선 </v>
          </cell>
          <cell r="C82" t="str">
            <v>GV   22sq</v>
          </cell>
          <cell r="D82" t="str">
            <v>m</v>
          </cell>
          <cell r="G82">
            <v>715</v>
          </cell>
          <cell r="H82">
            <v>1159</v>
          </cell>
          <cell r="Q82">
            <v>1159</v>
          </cell>
          <cell r="R82">
            <v>0.1</v>
          </cell>
          <cell r="S82" t="str">
            <v>내선</v>
          </cell>
          <cell r="T82">
            <v>3.1E-2</v>
          </cell>
          <cell r="U82" t="str">
            <v>내선</v>
          </cell>
          <cell r="V82">
            <v>2.5000000000000001E-2</v>
          </cell>
          <cell r="Y82" t="str">
            <v>바닥배선 :80%</v>
          </cell>
        </row>
        <row r="83">
          <cell r="A83">
            <v>81</v>
          </cell>
          <cell r="B83" t="str">
            <v xml:space="preserve">전선 </v>
          </cell>
          <cell r="C83" t="str">
            <v>GV   38sq</v>
          </cell>
          <cell r="D83" t="str">
            <v>m</v>
          </cell>
          <cell r="G83">
            <v>715</v>
          </cell>
          <cell r="H83">
            <v>1746</v>
          </cell>
          <cell r="Q83">
            <v>1746</v>
          </cell>
          <cell r="R83">
            <v>0.1</v>
          </cell>
          <cell r="S83" t="str">
            <v>내선</v>
          </cell>
          <cell r="T83">
            <v>3.1E-2</v>
          </cell>
          <cell r="U83" t="str">
            <v>내선</v>
          </cell>
          <cell r="V83">
            <v>2.5000000000000001E-2</v>
          </cell>
          <cell r="Y83" t="str">
            <v>바닥배선 :80%</v>
          </cell>
        </row>
        <row r="84">
          <cell r="A84">
            <v>82</v>
          </cell>
          <cell r="B84" t="str">
            <v xml:space="preserve">전선 </v>
          </cell>
          <cell r="C84" t="str">
            <v>GV   60sq</v>
          </cell>
          <cell r="D84" t="str">
            <v>m</v>
          </cell>
          <cell r="G84">
            <v>715</v>
          </cell>
          <cell r="H84">
            <v>2760</v>
          </cell>
          <cell r="Q84">
            <v>2760</v>
          </cell>
          <cell r="R84">
            <v>0.1</v>
          </cell>
          <cell r="S84" t="str">
            <v>내선</v>
          </cell>
          <cell r="T84">
            <v>5.1999999999999998E-2</v>
          </cell>
          <cell r="U84" t="str">
            <v>내선</v>
          </cell>
          <cell r="V84">
            <v>4.2000000000000003E-2</v>
          </cell>
          <cell r="Y84" t="str">
            <v>바닥배선 :80%</v>
          </cell>
        </row>
        <row r="85">
          <cell r="A85">
            <v>83</v>
          </cell>
          <cell r="B85" t="str">
            <v xml:space="preserve">전선 </v>
          </cell>
          <cell r="C85" t="str">
            <v>GV   100sq</v>
          </cell>
          <cell r="D85" t="str">
            <v>m</v>
          </cell>
          <cell r="G85">
            <v>715</v>
          </cell>
          <cell r="H85">
            <v>4112</v>
          </cell>
          <cell r="Q85">
            <v>4112</v>
          </cell>
          <cell r="R85">
            <v>0.1</v>
          </cell>
          <cell r="S85" t="str">
            <v>내선</v>
          </cell>
          <cell r="T85">
            <v>6.4000000000000001E-2</v>
          </cell>
          <cell r="U85" t="str">
            <v>내선</v>
          </cell>
          <cell r="V85">
            <v>5.0999999999999997E-2</v>
          </cell>
          <cell r="Y85" t="str">
            <v>바닥배선 :80%</v>
          </cell>
        </row>
        <row r="86">
          <cell r="A86">
            <v>84</v>
          </cell>
          <cell r="Q86" t="str">
            <v/>
          </cell>
        </row>
        <row r="87">
          <cell r="A87">
            <v>85</v>
          </cell>
          <cell r="Q87" t="str">
            <v/>
          </cell>
        </row>
        <row r="88">
          <cell r="A88">
            <v>86</v>
          </cell>
          <cell r="Q88" t="str">
            <v/>
          </cell>
        </row>
        <row r="89">
          <cell r="A89">
            <v>87</v>
          </cell>
          <cell r="B89" t="str">
            <v>동 피뢰침H:7.5M이하</v>
          </cell>
          <cell r="C89" t="str">
            <v>大14×430㎜</v>
          </cell>
          <cell r="D89" t="str">
            <v>EA</v>
          </cell>
          <cell r="G89">
            <v>800</v>
          </cell>
          <cell r="H89">
            <v>10800</v>
          </cell>
          <cell r="Q89">
            <v>10800</v>
          </cell>
          <cell r="S89" t="str">
            <v>내선</v>
          </cell>
          <cell r="T89">
            <v>0.89999999999999991</v>
          </cell>
          <cell r="U89" t="str">
            <v>내선</v>
          </cell>
          <cell r="V89">
            <v>1.5</v>
          </cell>
          <cell r="Y89" t="str">
            <v>발판좋은곳(철탑)60%</v>
          </cell>
        </row>
        <row r="90">
          <cell r="A90">
            <v>88</v>
          </cell>
          <cell r="B90" t="str">
            <v>동 피뢰침H:10M이하</v>
          </cell>
          <cell r="C90" t="str">
            <v>大14×430㎜</v>
          </cell>
          <cell r="D90" t="str">
            <v>EA</v>
          </cell>
          <cell r="G90">
            <v>800</v>
          </cell>
          <cell r="H90">
            <v>10800</v>
          </cell>
          <cell r="Q90">
            <v>10800</v>
          </cell>
          <cell r="S90" t="str">
            <v>내선</v>
          </cell>
          <cell r="T90">
            <v>1.1399999999999999</v>
          </cell>
          <cell r="U90" t="str">
            <v>내선</v>
          </cell>
          <cell r="V90">
            <v>1.9</v>
          </cell>
          <cell r="Y90" t="str">
            <v>*배선,접지물포함</v>
          </cell>
        </row>
        <row r="91">
          <cell r="A91">
            <v>89</v>
          </cell>
          <cell r="B91" t="str">
            <v>동 피뢰침H:15M이하</v>
          </cell>
          <cell r="C91" t="str">
            <v>大14×430㎜</v>
          </cell>
          <cell r="D91" t="str">
            <v>EA</v>
          </cell>
          <cell r="G91">
            <v>800</v>
          </cell>
          <cell r="H91">
            <v>10800</v>
          </cell>
          <cell r="Q91">
            <v>10800</v>
          </cell>
          <cell r="U91" t="str">
            <v>배전</v>
          </cell>
          <cell r="V91">
            <v>2.6</v>
          </cell>
          <cell r="Y91" t="str">
            <v>*전주설치는배전전공</v>
          </cell>
        </row>
        <row r="92">
          <cell r="A92">
            <v>90</v>
          </cell>
          <cell r="B92" t="str">
            <v>동 피뢰침H:20M이하</v>
          </cell>
          <cell r="C92" t="str">
            <v>大14×430㎜</v>
          </cell>
          <cell r="D92" t="str">
            <v>EA</v>
          </cell>
          <cell r="G92">
            <v>800</v>
          </cell>
          <cell r="H92">
            <v>10800</v>
          </cell>
          <cell r="Q92">
            <v>10800</v>
          </cell>
          <cell r="U92" t="str">
            <v>배전</v>
          </cell>
          <cell r="V92">
            <v>3.4</v>
          </cell>
          <cell r="Y92" t="str">
            <v>상동</v>
          </cell>
        </row>
        <row r="93">
          <cell r="A93">
            <v>91</v>
          </cell>
          <cell r="B93" t="str">
            <v>동 피뢰침H:7.5M이하</v>
          </cell>
          <cell r="C93" t="str">
            <v>中14×320㎜</v>
          </cell>
          <cell r="D93" t="str">
            <v>EA</v>
          </cell>
          <cell r="G93">
            <v>800</v>
          </cell>
          <cell r="H93">
            <v>9560</v>
          </cell>
          <cell r="Q93">
            <v>9560</v>
          </cell>
          <cell r="S93" t="str">
            <v>내선</v>
          </cell>
          <cell r="T93">
            <v>0.89999999999999991</v>
          </cell>
          <cell r="U93" t="str">
            <v>내선</v>
          </cell>
          <cell r="V93">
            <v>1.5</v>
          </cell>
          <cell r="Y93" t="str">
            <v>상동</v>
          </cell>
        </row>
        <row r="94">
          <cell r="A94">
            <v>92</v>
          </cell>
          <cell r="B94" t="str">
            <v>동 피뢰침H:10M이하</v>
          </cell>
          <cell r="C94" t="str">
            <v>中14×320㎜</v>
          </cell>
          <cell r="D94" t="str">
            <v>EA</v>
          </cell>
          <cell r="G94">
            <v>800</v>
          </cell>
          <cell r="H94">
            <v>9560</v>
          </cell>
          <cell r="Q94">
            <v>9560</v>
          </cell>
          <cell r="S94" t="str">
            <v>내선</v>
          </cell>
          <cell r="T94">
            <v>1.1399999999999999</v>
          </cell>
          <cell r="U94" t="str">
            <v>내선</v>
          </cell>
          <cell r="V94">
            <v>1.9</v>
          </cell>
          <cell r="Y94" t="str">
            <v>상동</v>
          </cell>
        </row>
        <row r="95">
          <cell r="A95">
            <v>93</v>
          </cell>
          <cell r="B95" t="str">
            <v>동 피뢰침H:15M이하</v>
          </cell>
          <cell r="C95" t="str">
            <v>中14×320㎜</v>
          </cell>
          <cell r="D95" t="str">
            <v>EA</v>
          </cell>
          <cell r="G95">
            <v>800</v>
          </cell>
          <cell r="H95">
            <v>9560</v>
          </cell>
          <cell r="Q95">
            <v>9560</v>
          </cell>
          <cell r="U95" t="str">
            <v>배전</v>
          </cell>
          <cell r="V95">
            <v>2.6</v>
          </cell>
          <cell r="Y95" t="str">
            <v>상동</v>
          </cell>
        </row>
        <row r="96">
          <cell r="A96">
            <v>94</v>
          </cell>
          <cell r="B96" t="str">
            <v>동 피뢰침H:20M이하</v>
          </cell>
          <cell r="C96" t="str">
            <v>中14×320㎜</v>
          </cell>
          <cell r="D96" t="str">
            <v>EA</v>
          </cell>
          <cell r="G96">
            <v>800</v>
          </cell>
          <cell r="H96">
            <v>9560</v>
          </cell>
          <cell r="Q96">
            <v>9560</v>
          </cell>
          <cell r="U96" t="str">
            <v>배전</v>
          </cell>
          <cell r="V96">
            <v>3.4</v>
          </cell>
          <cell r="Y96" t="str">
            <v>상동</v>
          </cell>
        </row>
        <row r="97">
          <cell r="A97">
            <v>95</v>
          </cell>
          <cell r="Q97" t="str">
            <v/>
          </cell>
        </row>
        <row r="98">
          <cell r="A98">
            <v>96</v>
          </cell>
          <cell r="B98" t="str">
            <v>접지봉</v>
          </cell>
          <cell r="C98" t="str">
            <v>φ14×1000㎜(동피복)</v>
          </cell>
          <cell r="D98" t="str">
            <v>EA</v>
          </cell>
          <cell r="G98">
            <v>800</v>
          </cell>
          <cell r="H98">
            <v>2700</v>
          </cell>
          <cell r="Q98">
            <v>2700</v>
          </cell>
          <cell r="S98" t="str">
            <v>내선</v>
          </cell>
          <cell r="T98">
            <v>0.2</v>
          </cell>
          <cell r="U98" t="str">
            <v>보인</v>
          </cell>
          <cell r="V98">
            <v>0.1</v>
          </cell>
        </row>
        <row r="99">
          <cell r="A99">
            <v>97</v>
          </cell>
          <cell r="B99" t="str">
            <v>접지봉</v>
          </cell>
          <cell r="C99" t="str">
            <v>φ16×1800㎜(동피복)</v>
          </cell>
          <cell r="D99" t="str">
            <v>EA</v>
          </cell>
          <cell r="G99">
            <v>800</v>
          </cell>
          <cell r="H99">
            <v>3820</v>
          </cell>
          <cell r="Q99">
            <v>3820</v>
          </cell>
          <cell r="S99" t="str">
            <v>내선</v>
          </cell>
          <cell r="T99">
            <v>0.2</v>
          </cell>
          <cell r="U99" t="str">
            <v>보인</v>
          </cell>
          <cell r="V99">
            <v>0.1</v>
          </cell>
        </row>
        <row r="100">
          <cell r="A100">
            <v>98</v>
          </cell>
          <cell r="B100" t="str">
            <v>접지봉</v>
          </cell>
          <cell r="C100" t="str">
            <v>φ18×2400㎜(동피복)</v>
          </cell>
          <cell r="D100" t="str">
            <v>EA</v>
          </cell>
          <cell r="G100">
            <v>800</v>
          </cell>
          <cell r="H100">
            <v>5280</v>
          </cell>
          <cell r="Q100">
            <v>5280</v>
          </cell>
          <cell r="S100" t="str">
            <v>내선</v>
          </cell>
          <cell r="T100">
            <v>0.2</v>
          </cell>
          <cell r="U100" t="str">
            <v>보인</v>
          </cell>
          <cell r="V100">
            <v>0.1</v>
          </cell>
        </row>
        <row r="101">
          <cell r="A101">
            <v>99</v>
          </cell>
          <cell r="B101" t="str">
            <v>접지봉</v>
          </cell>
          <cell r="C101" t="str">
            <v>φ16×1800㎜-3EA</v>
          </cell>
          <cell r="D101" t="str">
            <v>조</v>
          </cell>
          <cell r="Q101">
            <v>0</v>
          </cell>
          <cell r="S101" t="str">
            <v>내선</v>
          </cell>
          <cell r="T101">
            <v>0.45</v>
          </cell>
          <cell r="U101" t="str">
            <v>보인</v>
          </cell>
          <cell r="V101">
            <v>0.23</v>
          </cell>
        </row>
        <row r="102">
          <cell r="A102">
            <v>100</v>
          </cell>
          <cell r="Q102" t="str">
            <v/>
          </cell>
        </row>
        <row r="103">
          <cell r="A103">
            <v>101</v>
          </cell>
          <cell r="B103" t="str">
            <v xml:space="preserve">전선 </v>
          </cell>
          <cell r="C103" t="str">
            <v>HIV   1.2</v>
          </cell>
          <cell r="D103" t="str">
            <v>m</v>
          </cell>
          <cell r="G103">
            <v>714</v>
          </cell>
          <cell r="H103">
            <v>45</v>
          </cell>
          <cell r="Q103">
            <v>45</v>
          </cell>
          <cell r="R103">
            <v>0.1</v>
          </cell>
          <cell r="S103" t="str">
            <v>내선</v>
          </cell>
          <cell r="T103">
            <v>0.01</v>
          </cell>
        </row>
        <row r="104">
          <cell r="A104">
            <v>102</v>
          </cell>
          <cell r="B104" t="str">
            <v xml:space="preserve">전선 </v>
          </cell>
          <cell r="C104" t="str">
            <v>HIV   1.6</v>
          </cell>
          <cell r="D104" t="str">
            <v>m</v>
          </cell>
          <cell r="G104">
            <v>714</v>
          </cell>
          <cell r="H104">
            <v>73</v>
          </cell>
          <cell r="Q104">
            <v>73</v>
          </cell>
          <cell r="R104">
            <v>0.1</v>
          </cell>
          <cell r="S104" t="str">
            <v>내선</v>
          </cell>
          <cell r="T104">
            <v>0.01</v>
          </cell>
        </row>
        <row r="105">
          <cell r="A105">
            <v>103</v>
          </cell>
          <cell r="B105" t="str">
            <v xml:space="preserve">전선 </v>
          </cell>
          <cell r="C105" t="str">
            <v>HIV   2.0</v>
          </cell>
          <cell r="D105" t="str">
            <v>m</v>
          </cell>
          <cell r="G105">
            <v>714</v>
          </cell>
          <cell r="H105">
            <v>107</v>
          </cell>
          <cell r="Q105">
            <v>107</v>
          </cell>
          <cell r="R105">
            <v>0.1</v>
          </cell>
          <cell r="S105" t="str">
            <v>내선</v>
          </cell>
          <cell r="T105">
            <v>0.01</v>
          </cell>
        </row>
        <row r="106">
          <cell r="A106">
            <v>104</v>
          </cell>
          <cell r="B106" t="str">
            <v xml:space="preserve">전선 </v>
          </cell>
          <cell r="C106" t="str">
            <v>HIV   5.5sq</v>
          </cell>
          <cell r="D106" t="str">
            <v>m</v>
          </cell>
          <cell r="G106">
            <v>714</v>
          </cell>
          <cell r="H106">
            <v>209</v>
          </cell>
          <cell r="Q106">
            <v>209</v>
          </cell>
          <cell r="R106">
            <v>0.1</v>
          </cell>
          <cell r="S106" t="str">
            <v>내선</v>
          </cell>
          <cell r="T106">
            <v>0.01</v>
          </cell>
        </row>
        <row r="107">
          <cell r="A107">
            <v>105</v>
          </cell>
          <cell r="B107" t="str">
            <v xml:space="preserve">전선 </v>
          </cell>
          <cell r="C107" t="str">
            <v>HIV   8sq</v>
          </cell>
          <cell r="D107" t="str">
            <v>m</v>
          </cell>
          <cell r="G107">
            <v>714</v>
          </cell>
          <cell r="H107">
            <v>296</v>
          </cell>
          <cell r="Q107">
            <v>296</v>
          </cell>
          <cell r="R107">
            <v>0.1</v>
          </cell>
          <cell r="S107" t="str">
            <v>내선</v>
          </cell>
          <cell r="T107">
            <v>0.02</v>
          </cell>
        </row>
        <row r="108">
          <cell r="A108">
            <v>106</v>
          </cell>
          <cell r="B108" t="str">
            <v xml:space="preserve">전선 </v>
          </cell>
          <cell r="C108" t="str">
            <v>HIV   14sq</v>
          </cell>
          <cell r="D108" t="str">
            <v>m</v>
          </cell>
          <cell r="G108">
            <v>714</v>
          </cell>
          <cell r="H108">
            <v>583</v>
          </cell>
          <cell r="Q108">
            <v>583</v>
          </cell>
          <cell r="R108">
            <v>0.1</v>
          </cell>
          <cell r="S108" t="str">
            <v>내선</v>
          </cell>
          <cell r="T108">
            <v>0.02</v>
          </cell>
        </row>
        <row r="109">
          <cell r="A109">
            <v>107</v>
          </cell>
          <cell r="B109" t="str">
            <v xml:space="preserve">전선 </v>
          </cell>
          <cell r="C109" t="str">
            <v>HIV   22sq</v>
          </cell>
          <cell r="D109" t="str">
            <v>m</v>
          </cell>
          <cell r="G109">
            <v>714</v>
          </cell>
          <cell r="H109">
            <v>888</v>
          </cell>
          <cell r="Q109">
            <v>888</v>
          </cell>
          <cell r="R109">
            <v>0.1</v>
          </cell>
          <cell r="S109" t="str">
            <v>내선</v>
          </cell>
          <cell r="T109">
            <v>3.1E-2</v>
          </cell>
        </row>
        <row r="110">
          <cell r="A110">
            <v>108</v>
          </cell>
          <cell r="B110" t="str">
            <v xml:space="preserve">전선 </v>
          </cell>
          <cell r="C110" t="str">
            <v>HIV   38sq</v>
          </cell>
          <cell r="D110" t="str">
            <v>m</v>
          </cell>
          <cell r="G110">
            <v>714</v>
          </cell>
          <cell r="H110">
            <v>1414</v>
          </cell>
          <cell r="Q110">
            <v>1414</v>
          </cell>
          <cell r="R110">
            <v>0.1</v>
          </cell>
          <cell r="S110" t="str">
            <v>내선</v>
          </cell>
          <cell r="T110">
            <v>3.1E-2</v>
          </cell>
        </row>
        <row r="111">
          <cell r="A111">
            <v>109</v>
          </cell>
          <cell r="Q111" t="str">
            <v/>
          </cell>
        </row>
        <row r="112">
          <cell r="A112">
            <v>110</v>
          </cell>
          <cell r="Q112" t="str">
            <v/>
          </cell>
        </row>
        <row r="113">
          <cell r="A113">
            <v>111</v>
          </cell>
          <cell r="Q113" t="str">
            <v/>
          </cell>
        </row>
        <row r="114">
          <cell r="A114">
            <v>112</v>
          </cell>
          <cell r="B114" t="str">
            <v>전화선</v>
          </cell>
          <cell r="C114" t="str">
            <v>TIV 0.8/2C</v>
          </cell>
          <cell r="D114" t="str">
            <v>m</v>
          </cell>
          <cell r="G114">
            <v>731</v>
          </cell>
          <cell r="H114">
            <v>60</v>
          </cell>
          <cell r="Q114">
            <v>60</v>
          </cell>
          <cell r="R114">
            <v>0.1</v>
          </cell>
          <cell r="S114" t="str">
            <v>통내</v>
          </cell>
          <cell r="T114">
            <v>1.4999999999999999E-2</v>
          </cell>
        </row>
        <row r="115">
          <cell r="A115">
            <v>113</v>
          </cell>
          <cell r="B115" t="str">
            <v>전화선</v>
          </cell>
          <cell r="C115" t="str">
            <v>TIV 1.0/2C</v>
          </cell>
          <cell r="D115" t="str">
            <v>m</v>
          </cell>
          <cell r="G115">
            <v>731</v>
          </cell>
          <cell r="H115">
            <v>113</v>
          </cell>
          <cell r="Q115">
            <v>113</v>
          </cell>
          <cell r="R115">
            <v>0.1</v>
          </cell>
          <cell r="S115" t="str">
            <v>통내</v>
          </cell>
          <cell r="T115">
            <v>1.4999999999999999E-2</v>
          </cell>
        </row>
        <row r="116">
          <cell r="A116">
            <v>114</v>
          </cell>
          <cell r="B116" t="str">
            <v>전화선</v>
          </cell>
          <cell r="C116" t="str">
            <v>TIV 1.2/2C</v>
          </cell>
          <cell r="D116" t="str">
            <v>m</v>
          </cell>
          <cell r="G116">
            <v>731</v>
          </cell>
          <cell r="H116">
            <v>119</v>
          </cell>
          <cell r="Q116">
            <v>119</v>
          </cell>
          <cell r="R116">
            <v>0.1</v>
          </cell>
          <cell r="S116" t="str">
            <v>통내</v>
          </cell>
          <cell r="T116">
            <v>1.4999999999999999E-2</v>
          </cell>
        </row>
        <row r="117">
          <cell r="A117">
            <v>115</v>
          </cell>
          <cell r="Q117" t="str">
            <v/>
          </cell>
        </row>
        <row r="118">
          <cell r="A118">
            <v>116</v>
          </cell>
          <cell r="B118" t="str">
            <v xml:space="preserve"> 저압 케이블</v>
          </cell>
          <cell r="C118" t="str">
            <v>600V CV 2.0 sq/1C</v>
          </cell>
          <cell r="D118" t="str">
            <v>m</v>
          </cell>
          <cell r="G118">
            <v>718</v>
          </cell>
          <cell r="H118">
            <v>173</v>
          </cell>
          <cell r="Q118">
            <v>173</v>
          </cell>
          <cell r="R118">
            <v>0.05</v>
          </cell>
          <cell r="S118" t="str">
            <v>저케</v>
          </cell>
          <cell r="T118">
            <v>0.01</v>
          </cell>
          <cell r="U118" t="str">
            <v>저케</v>
          </cell>
          <cell r="V118">
            <v>5.0000000000000001E-3</v>
          </cell>
          <cell r="W118" t="str">
            <v>보인</v>
          </cell>
          <cell r="X118">
            <v>5.0000000000000001E-3</v>
          </cell>
          <cell r="Y118" t="str">
            <v xml:space="preserve">옥외에서    2열동시 :180%        3열동시 :260%        4열동시 :340%         *구내부설시 본품의50%가산    </v>
          </cell>
        </row>
        <row r="119">
          <cell r="A119">
            <v>117</v>
          </cell>
          <cell r="B119" t="str">
            <v xml:space="preserve"> 저압 케이블</v>
          </cell>
          <cell r="C119" t="str">
            <v>600V CV 3.5 sq/1C</v>
          </cell>
          <cell r="D119" t="str">
            <v>m</v>
          </cell>
          <cell r="G119">
            <v>718</v>
          </cell>
          <cell r="H119">
            <v>218</v>
          </cell>
          <cell r="Q119">
            <v>218</v>
          </cell>
          <cell r="R119">
            <v>0.05</v>
          </cell>
          <cell r="S119" t="str">
            <v>저케</v>
          </cell>
          <cell r="T119">
            <v>1.0999999999999999E-2</v>
          </cell>
          <cell r="U119" t="str">
            <v>저케</v>
          </cell>
          <cell r="V119">
            <v>5.0000000000000001E-3</v>
          </cell>
          <cell r="W119" t="str">
            <v>보인</v>
          </cell>
          <cell r="X119">
            <v>5.0000000000000001E-3</v>
          </cell>
          <cell r="Y119" t="str">
            <v xml:space="preserve"> :180%        3열동시 :260%        4열동시 :340%         *구내부설시 본품의51%가산</v>
          </cell>
        </row>
        <row r="120">
          <cell r="A120">
            <v>118</v>
          </cell>
          <cell r="B120" t="str">
            <v xml:space="preserve"> 저압 케이블</v>
          </cell>
          <cell r="C120" t="str">
            <v>600V CV 5.5 sq/1C</v>
          </cell>
          <cell r="D120" t="str">
            <v>m</v>
          </cell>
          <cell r="G120">
            <v>718</v>
          </cell>
          <cell r="H120">
            <v>316</v>
          </cell>
          <cell r="Q120">
            <v>316</v>
          </cell>
          <cell r="R120">
            <v>0.05</v>
          </cell>
          <cell r="S120" t="str">
            <v>저케</v>
          </cell>
          <cell r="T120">
            <v>1.2999999999999999E-2</v>
          </cell>
          <cell r="U120" t="str">
            <v>저케</v>
          </cell>
          <cell r="V120">
            <v>5.0000000000000001E-3</v>
          </cell>
          <cell r="W120" t="str">
            <v>보인</v>
          </cell>
          <cell r="X120">
            <v>5.0000000000000001E-3</v>
          </cell>
          <cell r="Y120" t="str">
            <v xml:space="preserve"> :260%        4열동시 :340%         *구내부설시 본품의52%가산</v>
          </cell>
        </row>
        <row r="121">
          <cell r="A121">
            <v>119</v>
          </cell>
          <cell r="B121" t="str">
            <v xml:space="preserve"> 저압 케이블</v>
          </cell>
          <cell r="C121" t="str">
            <v>600V CV 8sq/1C</v>
          </cell>
          <cell r="D121" t="str">
            <v>m</v>
          </cell>
          <cell r="G121">
            <v>718</v>
          </cell>
          <cell r="H121">
            <v>409</v>
          </cell>
          <cell r="Q121">
            <v>409</v>
          </cell>
          <cell r="R121">
            <v>0.05</v>
          </cell>
          <cell r="S121" t="str">
            <v>저케</v>
          </cell>
          <cell r="T121">
            <v>1.4E-2</v>
          </cell>
          <cell r="U121" t="str">
            <v>저케</v>
          </cell>
          <cell r="V121">
            <v>5.4999999999999997E-3</v>
          </cell>
          <cell r="W121" t="str">
            <v>보인</v>
          </cell>
          <cell r="X121">
            <v>5.4999999999999997E-3</v>
          </cell>
          <cell r="Y121" t="str">
            <v xml:space="preserve"> :340%         *구내부설시 본품의53%가산</v>
          </cell>
        </row>
        <row r="122">
          <cell r="A122">
            <v>120</v>
          </cell>
          <cell r="B122" t="str">
            <v xml:space="preserve"> 저압 케이블</v>
          </cell>
          <cell r="C122" t="str">
            <v>600V  CV  14sq/1C</v>
          </cell>
          <cell r="D122" t="str">
            <v>m</v>
          </cell>
          <cell r="G122">
            <v>718</v>
          </cell>
          <cell r="H122">
            <v>719</v>
          </cell>
          <cell r="Q122">
            <v>719</v>
          </cell>
          <cell r="R122">
            <v>0.05</v>
          </cell>
          <cell r="S122" t="str">
            <v>저케</v>
          </cell>
          <cell r="T122">
            <v>0.02</v>
          </cell>
          <cell r="U122" t="str">
            <v>저케</v>
          </cell>
          <cell r="V122">
            <v>5.4999999999999997E-3</v>
          </cell>
          <cell r="W122" t="str">
            <v>보인</v>
          </cell>
          <cell r="X122">
            <v>5.4999999999999997E-3</v>
          </cell>
          <cell r="Y122" t="str">
            <v>시 본품의50%가산</v>
          </cell>
        </row>
        <row r="123">
          <cell r="A123">
            <v>121</v>
          </cell>
          <cell r="B123" t="str">
            <v xml:space="preserve"> 저압 케이블</v>
          </cell>
          <cell r="C123" t="str">
            <v>600V  CV 22sq/1C</v>
          </cell>
          <cell r="D123" t="str">
            <v>m</v>
          </cell>
          <cell r="G123">
            <v>718</v>
          </cell>
          <cell r="H123">
            <v>949</v>
          </cell>
          <cell r="Q123">
            <v>949</v>
          </cell>
          <cell r="R123">
            <v>0.05</v>
          </cell>
          <cell r="S123" t="str">
            <v>저케</v>
          </cell>
          <cell r="T123">
            <v>2.5999999999999999E-2</v>
          </cell>
          <cell r="U123" t="str">
            <v>저케</v>
          </cell>
          <cell r="V123">
            <v>7.0000000000000001E-3</v>
          </cell>
          <cell r="W123" t="str">
            <v>보인</v>
          </cell>
          <cell r="X123">
            <v>5.4999999999999997E-3</v>
          </cell>
        </row>
        <row r="124">
          <cell r="A124">
            <v>122</v>
          </cell>
          <cell r="B124" t="str">
            <v xml:space="preserve"> 저압 케이블</v>
          </cell>
          <cell r="C124" t="str">
            <v>600V  CV 38sq/1C</v>
          </cell>
          <cell r="D124" t="str">
            <v>m</v>
          </cell>
          <cell r="G124">
            <v>718</v>
          </cell>
          <cell r="H124">
            <v>1461</v>
          </cell>
          <cell r="Q124">
            <v>1461</v>
          </cell>
          <cell r="R124">
            <v>0.05</v>
          </cell>
          <cell r="S124" t="str">
            <v>저케</v>
          </cell>
          <cell r="T124">
            <v>3.5999999999999997E-2</v>
          </cell>
          <cell r="U124" t="str">
            <v>저케</v>
          </cell>
          <cell r="V124">
            <v>7.4999999999999997E-3</v>
          </cell>
          <cell r="W124" t="str">
            <v>보인</v>
          </cell>
          <cell r="X124">
            <v>7.0000000000000001E-3</v>
          </cell>
        </row>
        <row r="125">
          <cell r="A125">
            <v>123</v>
          </cell>
          <cell r="B125" t="str">
            <v xml:space="preserve"> 저압 케이블</v>
          </cell>
          <cell r="C125" t="str">
            <v>600V  CV 60sq/1C</v>
          </cell>
          <cell r="D125" t="str">
            <v>m</v>
          </cell>
          <cell r="G125">
            <v>718</v>
          </cell>
          <cell r="H125">
            <v>2288</v>
          </cell>
          <cell r="Q125">
            <v>2288</v>
          </cell>
          <cell r="R125">
            <v>0.05</v>
          </cell>
          <cell r="S125" t="str">
            <v>저케</v>
          </cell>
          <cell r="T125">
            <v>4.9000000000000002E-2</v>
          </cell>
          <cell r="U125" t="str">
            <v>저케</v>
          </cell>
          <cell r="V125">
            <v>8.5000000000000006E-3</v>
          </cell>
          <cell r="W125" t="str">
            <v>보인</v>
          </cell>
          <cell r="X125">
            <v>8.5000000000000006E-3</v>
          </cell>
        </row>
        <row r="126">
          <cell r="A126">
            <v>124</v>
          </cell>
          <cell r="B126" t="str">
            <v xml:space="preserve"> 저압 케이블</v>
          </cell>
          <cell r="C126" t="str">
            <v>600V  CV 100sq/1C</v>
          </cell>
          <cell r="D126" t="str">
            <v>m</v>
          </cell>
          <cell r="G126">
            <v>718</v>
          </cell>
          <cell r="H126">
            <v>3735</v>
          </cell>
          <cell r="Q126">
            <v>3735</v>
          </cell>
          <cell r="R126">
            <v>0.05</v>
          </cell>
          <cell r="S126" t="str">
            <v>저케</v>
          </cell>
          <cell r="T126">
            <v>7.0999999999999994E-2</v>
          </cell>
          <cell r="U126" t="str">
            <v>저케</v>
          </cell>
          <cell r="V126">
            <v>1.15E-2</v>
          </cell>
          <cell r="W126" t="str">
            <v>보인</v>
          </cell>
          <cell r="X126">
            <v>1.0999999999999999E-2</v>
          </cell>
        </row>
        <row r="127">
          <cell r="A127">
            <v>125</v>
          </cell>
          <cell r="B127" t="str">
            <v xml:space="preserve"> 저압 케이블</v>
          </cell>
          <cell r="C127" t="str">
            <v>600V  CV 150sq/1C</v>
          </cell>
          <cell r="D127" t="str">
            <v>m</v>
          </cell>
          <cell r="G127">
            <v>718</v>
          </cell>
          <cell r="H127">
            <v>5445</v>
          </cell>
          <cell r="Q127">
            <v>5445</v>
          </cell>
          <cell r="R127">
            <v>0.05</v>
          </cell>
          <cell r="S127" t="str">
            <v>저케</v>
          </cell>
          <cell r="T127">
            <v>9.7000000000000003E-2</v>
          </cell>
          <cell r="U127" t="str">
            <v>저케</v>
          </cell>
          <cell r="V127">
            <v>1.4500000000000001E-2</v>
          </cell>
          <cell r="W127" t="str">
            <v>보인</v>
          </cell>
          <cell r="X127">
            <v>1.4500000000000001E-2</v>
          </cell>
        </row>
        <row r="128">
          <cell r="A128">
            <v>126</v>
          </cell>
          <cell r="B128" t="str">
            <v xml:space="preserve"> 저압 케이블</v>
          </cell>
          <cell r="C128" t="str">
            <v>600V  CV 200sq/1C</v>
          </cell>
          <cell r="D128" t="str">
            <v>m</v>
          </cell>
          <cell r="G128">
            <v>718</v>
          </cell>
          <cell r="H128">
            <v>8560</v>
          </cell>
          <cell r="Q128">
            <v>8560</v>
          </cell>
          <cell r="R128">
            <v>0.05</v>
          </cell>
          <cell r="S128" t="str">
            <v>저케</v>
          </cell>
          <cell r="T128">
            <v>0.11700000000000001</v>
          </cell>
          <cell r="U128" t="str">
            <v>저케</v>
          </cell>
          <cell r="V128">
            <v>1.7500000000000002E-2</v>
          </cell>
          <cell r="W128" t="str">
            <v>보인</v>
          </cell>
          <cell r="X128">
            <v>1.7000000000000001E-2</v>
          </cell>
        </row>
        <row r="129">
          <cell r="A129">
            <v>127</v>
          </cell>
          <cell r="B129" t="str">
            <v xml:space="preserve"> 저압 케이블</v>
          </cell>
          <cell r="C129" t="str">
            <v>600V  CV 250sq/1C</v>
          </cell>
          <cell r="D129" t="str">
            <v>m</v>
          </cell>
          <cell r="G129">
            <v>718</v>
          </cell>
          <cell r="H129">
            <v>9933</v>
          </cell>
          <cell r="Q129">
            <v>9933</v>
          </cell>
          <cell r="R129">
            <v>0.05</v>
          </cell>
          <cell r="S129" t="str">
            <v>저케</v>
          </cell>
          <cell r="T129">
            <v>0.14199999999999999</v>
          </cell>
          <cell r="U129" t="str">
            <v>저케</v>
          </cell>
          <cell r="V129">
            <v>2.5000000000000001E-2</v>
          </cell>
          <cell r="W129" t="str">
            <v>보인</v>
          </cell>
          <cell r="X129">
            <v>2.4500000000000001E-2</v>
          </cell>
        </row>
        <row r="130">
          <cell r="A130">
            <v>128</v>
          </cell>
          <cell r="Q130" t="str">
            <v/>
          </cell>
        </row>
        <row r="131">
          <cell r="A131">
            <v>129</v>
          </cell>
          <cell r="Q131" t="str">
            <v/>
          </cell>
        </row>
        <row r="132">
          <cell r="A132">
            <v>130</v>
          </cell>
          <cell r="B132" t="str">
            <v>저압 케이블</v>
          </cell>
          <cell r="C132" t="str">
            <v>600V EV 5.5 sq/1C</v>
          </cell>
          <cell r="D132" t="str">
            <v>m</v>
          </cell>
          <cell r="G132">
            <v>727</v>
          </cell>
          <cell r="H132">
            <v>251</v>
          </cell>
          <cell r="Q132">
            <v>251</v>
          </cell>
          <cell r="R132">
            <v>0.05</v>
          </cell>
          <cell r="S132" t="str">
            <v>저케</v>
          </cell>
          <cell r="T132">
            <v>1.2999999999999999E-2</v>
          </cell>
          <cell r="U132" t="str">
            <v>저케</v>
          </cell>
          <cell r="V132">
            <v>5.0000000000000001E-3</v>
          </cell>
          <cell r="W132" t="str">
            <v>보인</v>
          </cell>
          <cell r="X132">
            <v>5.0000000000000001E-3</v>
          </cell>
          <cell r="Y132" t="str">
            <v xml:space="preserve">옥외에서    2열동시 :180%        3열동시 :260%        4열동시 :340%         *구내부설시 본품의50%가산    </v>
          </cell>
        </row>
        <row r="133">
          <cell r="A133">
            <v>131</v>
          </cell>
          <cell r="B133" t="str">
            <v>저압 케이블</v>
          </cell>
          <cell r="C133" t="str">
            <v>600V EV 8sq/1C</v>
          </cell>
          <cell r="D133" t="str">
            <v>m</v>
          </cell>
          <cell r="G133">
            <v>727</v>
          </cell>
          <cell r="H133">
            <v>356</v>
          </cell>
          <cell r="Q133">
            <v>356</v>
          </cell>
          <cell r="R133">
            <v>0.05</v>
          </cell>
          <cell r="S133" t="str">
            <v>저케</v>
          </cell>
          <cell r="T133">
            <v>1.4E-2</v>
          </cell>
          <cell r="U133" t="str">
            <v>저케</v>
          </cell>
          <cell r="V133">
            <v>5.4999999999999997E-3</v>
          </cell>
          <cell r="W133" t="str">
            <v>보인</v>
          </cell>
          <cell r="X133">
            <v>5.4999999999999997E-3</v>
          </cell>
          <cell r="Y133" t="str">
            <v xml:space="preserve"> :180%        3열동시 :260%        4열동시 :340%         *구내부설시 본품의51%가산</v>
          </cell>
        </row>
        <row r="134">
          <cell r="A134">
            <v>132</v>
          </cell>
          <cell r="B134" t="str">
            <v>저압 케이블</v>
          </cell>
          <cell r="C134" t="str">
            <v>600V  EV  14sq/1C</v>
          </cell>
          <cell r="D134" t="str">
            <v>m</v>
          </cell>
          <cell r="G134">
            <v>727</v>
          </cell>
          <cell r="H134">
            <v>533</v>
          </cell>
          <cell r="Q134">
            <v>533</v>
          </cell>
          <cell r="R134">
            <v>0.05</v>
          </cell>
          <cell r="S134" t="str">
            <v>저케</v>
          </cell>
          <cell r="T134">
            <v>0.02</v>
          </cell>
          <cell r="U134" t="str">
            <v>저케</v>
          </cell>
          <cell r="V134">
            <v>5.4999999999999997E-3</v>
          </cell>
          <cell r="W134" t="str">
            <v>보인</v>
          </cell>
          <cell r="X134">
            <v>5.4999999999999997E-3</v>
          </cell>
          <cell r="Y134" t="str">
            <v xml:space="preserve"> :260%        4열동시 :340%         *구내부설시 본품의52%가산</v>
          </cell>
        </row>
        <row r="135">
          <cell r="A135">
            <v>133</v>
          </cell>
          <cell r="B135" t="str">
            <v>저압 케이블</v>
          </cell>
          <cell r="C135" t="str">
            <v>600V  EV 22sq/1C</v>
          </cell>
          <cell r="D135" t="str">
            <v>m</v>
          </cell>
          <cell r="G135">
            <v>727</v>
          </cell>
          <cell r="H135">
            <v>755</v>
          </cell>
          <cell r="Q135">
            <v>755</v>
          </cell>
          <cell r="R135">
            <v>0.05</v>
          </cell>
          <cell r="S135" t="str">
            <v>저케</v>
          </cell>
          <cell r="T135">
            <v>2.5999999999999999E-2</v>
          </cell>
          <cell r="U135" t="str">
            <v>저케</v>
          </cell>
          <cell r="V135">
            <v>7.0000000000000001E-3</v>
          </cell>
          <cell r="W135" t="str">
            <v>보인</v>
          </cell>
          <cell r="X135">
            <v>5.4999999999999997E-3</v>
          </cell>
          <cell r="Y135" t="str">
            <v xml:space="preserve"> :340%         *구내부설시 본품의53%가산</v>
          </cell>
        </row>
        <row r="136">
          <cell r="A136">
            <v>134</v>
          </cell>
          <cell r="B136" t="str">
            <v>저압 케이블</v>
          </cell>
          <cell r="C136" t="str">
            <v>600V  EV 38sq/1C</v>
          </cell>
          <cell r="D136" t="str">
            <v>m</v>
          </cell>
          <cell r="G136">
            <v>727</v>
          </cell>
          <cell r="H136">
            <v>1181</v>
          </cell>
          <cell r="Q136">
            <v>1181</v>
          </cell>
          <cell r="R136">
            <v>0.05</v>
          </cell>
          <cell r="S136" t="str">
            <v>저케</v>
          </cell>
          <cell r="T136">
            <v>3.5999999999999997E-2</v>
          </cell>
          <cell r="U136" t="str">
            <v>저케</v>
          </cell>
          <cell r="V136">
            <v>7.4999999999999997E-3</v>
          </cell>
          <cell r="W136" t="str">
            <v>보인</v>
          </cell>
          <cell r="X136">
            <v>7.0000000000000001E-3</v>
          </cell>
          <cell r="Y136" t="str">
            <v>시 본품의50%가산</v>
          </cell>
        </row>
        <row r="137">
          <cell r="A137">
            <v>135</v>
          </cell>
          <cell r="B137" t="str">
            <v>저압 케이블</v>
          </cell>
          <cell r="C137" t="str">
            <v>600V  EV 50sq/1C</v>
          </cell>
          <cell r="D137" t="str">
            <v>m</v>
          </cell>
          <cell r="G137">
            <v>727</v>
          </cell>
          <cell r="H137">
            <v>1626</v>
          </cell>
          <cell r="Q137">
            <v>1626</v>
          </cell>
          <cell r="R137">
            <v>0.05</v>
          </cell>
          <cell r="S137" t="str">
            <v>저케</v>
          </cell>
          <cell r="T137">
            <v>4.2999999999999997E-2</v>
          </cell>
          <cell r="U137" t="str">
            <v>저케</v>
          </cell>
          <cell r="V137">
            <v>8.5000000000000006E-3</v>
          </cell>
          <cell r="W137" t="str">
            <v>보인</v>
          </cell>
          <cell r="X137">
            <v>8.5000000000000006E-3</v>
          </cell>
        </row>
        <row r="138">
          <cell r="A138">
            <v>136</v>
          </cell>
          <cell r="B138" t="str">
            <v>저압 케이블</v>
          </cell>
          <cell r="C138" t="str">
            <v>600V  EV 60sq/1C</v>
          </cell>
          <cell r="D138" t="str">
            <v>m</v>
          </cell>
          <cell r="G138">
            <v>727</v>
          </cell>
          <cell r="H138">
            <v>1939</v>
          </cell>
          <cell r="Q138">
            <v>1939</v>
          </cell>
          <cell r="R138">
            <v>0.05</v>
          </cell>
          <cell r="S138" t="str">
            <v>저케</v>
          </cell>
          <cell r="T138">
            <v>4.9000000000000002E-2</v>
          </cell>
          <cell r="U138" t="str">
            <v>저케</v>
          </cell>
          <cell r="V138">
            <v>8.5000000000000006E-3</v>
          </cell>
          <cell r="W138" t="str">
            <v>보인</v>
          </cell>
          <cell r="X138">
            <v>8.5000000000000006E-3</v>
          </cell>
        </row>
        <row r="139">
          <cell r="A139">
            <v>137</v>
          </cell>
          <cell r="B139" t="str">
            <v>저압 케이블</v>
          </cell>
          <cell r="C139" t="str">
            <v>600V  EV 80sq/1C</v>
          </cell>
          <cell r="D139" t="str">
            <v>m</v>
          </cell>
          <cell r="G139">
            <v>727</v>
          </cell>
          <cell r="H139">
            <v>2494</v>
          </cell>
          <cell r="Q139">
            <v>2494</v>
          </cell>
          <cell r="R139">
            <v>0.05</v>
          </cell>
          <cell r="S139" t="str">
            <v>저케</v>
          </cell>
          <cell r="T139">
            <v>0.06</v>
          </cell>
          <cell r="U139" t="str">
            <v>저케</v>
          </cell>
          <cell r="V139">
            <v>1.15E-2</v>
          </cell>
          <cell r="W139" t="str">
            <v>보인</v>
          </cell>
          <cell r="X139">
            <v>1.0999999999999999E-2</v>
          </cell>
        </row>
        <row r="140">
          <cell r="A140">
            <v>138</v>
          </cell>
          <cell r="B140" t="str">
            <v>저압 케이블</v>
          </cell>
          <cell r="C140" t="str">
            <v>600V  EV 100sq/1C</v>
          </cell>
          <cell r="D140" t="str">
            <v>m</v>
          </cell>
          <cell r="G140">
            <v>727</v>
          </cell>
          <cell r="H140">
            <v>3160</v>
          </cell>
          <cell r="Q140">
            <v>3160</v>
          </cell>
          <cell r="R140">
            <v>0.05</v>
          </cell>
          <cell r="S140" t="str">
            <v>저케</v>
          </cell>
          <cell r="T140">
            <v>7.0999999999999994E-2</v>
          </cell>
          <cell r="U140" t="str">
            <v>저케</v>
          </cell>
          <cell r="V140">
            <v>1.15E-2</v>
          </cell>
          <cell r="W140" t="str">
            <v>보인</v>
          </cell>
          <cell r="X140">
            <v>1.0999999999999999E-2</v>
          </cell>
        </row>
        <row r="141">
          <cell r="A141">
            <v>139</v>
          </cell>
          <cell r="B141" t="str">
            <v>저압 케이블</v>
          </cell>
          <cell r="C141" t="str">
            <v>600V  EV 125sq/1C</v>
          </cell>
          <cell r="D141" t="str">
            <v>m</v>
          </cell>
          <cell r="G141">
            <v>727</v>
          </cell>
          <cell r="H141">
            <v>3881</v>
          </cell>
          <cell r="Q141">
            <v>3881</v>
          </cell>
          <cell r="R141">
            <v>0.05</v>
          </cell>
          <cell r="S141" t="str">
            <v>저케</v>
          </cell>
          <cell r="T141">
            <v>8.4000000000000005E-2</v>
          </cell>
          <cell r="U141" t="str">
            <v>저케</v>
          </cell>
          <cell r="V141">
            <v>1.4500000000000001E-2</v>
          </cell>
          <cell r="W141" t="str">
            <v>보인</v>
          </cell>
          <cell r="X141">
            <v>1.4500000000000001E-2</v>
          </cell>
        </row>
        <row r="142">
          <cell r="A142">
            <v>140</v>
          </cell>
          <cell r="B142" t="str">
            <v>저압 케이블</v>
          </cell>
          <cell r="C142" t="str">
            <v>600V  EV 150sq/1C</v>
          </cell>
          <cell r="D142" t="str">
            <v>m</v>
          </cell>
          <cell r="G142">
            <v>727</v>
          </cell>
          <cell r="H142">
            <v>4748</v>
          </cell>
          <cell r="Q142">
            <v>4748</v>
          </cell>
          <cell r="R142">
            <v>0.05</v>
          </cell>
          <cell r="S142" t="str">
            <v>저케</v>
          </cell>
          <cell r="T142">
            <v>9.7000000000000003E-2</v>
          </cell>
          <cell r="U142" t="str">
            <v>저케</v>
          </cell>
          <cell r="V142">
            <v>1.4500000000000001E-2</v>
          </cell>
          <cell r="W142" t="str">
            <v>보인</v>
          </cell>
          <cell r="X142">
            <v>1.4500000000000001E-2</v>
          </cell>
        </row>
        <row r="143">
          <cell r="A143">
            <v>141</v>
          </cell>
          <cell r="B143" t="str">
            <v>저압 케이블</v>
          </cell>
          <cell r="C143" t="str">
            <v>600V  EV 200sq/1C</v>
          </cell>
          <cell r="D143" t="str">
            <v>m</v>
          </cell>
          <cell r="G143">
            <v>727</v>
          </cell>
          <cell r="H143">
            <v>6086</v>
          </cell>
          <cell r="Q143">
            <v>6086</v>
          </cell>
          <cell r="R143">
            <v>0.05</v>
          </cell>
          <cell r="S143" t="str">
            <v>저케</v>
          </cell>
          <cell r="T143">
            <v>0.11700000000000001</v>
          </cell>
          <cell r="U143" t="str">
            <v>저케</v>
          </cell>
          <cell r="V143">
            <v>1.7500000000000002E-2</v>
          </cell>
          <cell r="W143" t="str">
            <v>보인</v>
          </cell>
          <cell r="X143">
            <v>1.7000000000000001E-2</v>
          </cell>
        </row>
        <row r="144">
          <cell r="A144">
            <v>142</v>
          </cell>
          <cell r="B144" t="str">
            <v>저압 케이블</v>
          </cell>
          <cell r="C144" t="str">
            <v>600V  EV 250sq/1C</v>
          </cell>
          <cell r="D144" t="str">
            <v>m</v>
          </cell>
          <cell r="G144">
            <v>727</v>
          </cell>
          <cell r="H144">
            <v>7801</v>
          </cell>
          <cell r="Q144">
            <v>7801</v>
          </cell>
          <cell r="R144">
            <v>0.05</v>
          </cell>
          <cell r="S144" t="str">
            <v>저케</v>
          </cell>
          <cell r="T144">
            <v>0.14199999999999999</v>
          </cell>
          <cell r="U144" t="str">
            <v>저케</v>
          </cell>
          <cell r="V144">
            <v>2.5000000000000001E-2</v>
          </cell>
          <cell r="W144" t="str">
            <v>보인</v>
          </cell>
          <cell r="X144">
            <v>2.4500000000000001E-2</v>
          </cell>
        </row>
        <row r="145">
          <cell r="A145">
            <v>143</v>
          </cell>
          <cell r="Q145" t="str">
            <v/>
          </cell>
        </row>
        <row r="146">
          <cell r="A146">
            <v>144</v>
          </cell>
          <cell r="Q146" t="str">
            <v/>
          </cell>
        </row>
        <row r="147">
          <cell r="A147">
            <v>145</v>
          </cell>
          <cell r="B147" t="str">
            <v>제어 케이블</v>
          </cell>
          <cell r="C147" t="str">
            <v>CVV  2.0sq/2C</v>
          </cell>
          <cell r="D147" t="str">
            <v>m</v>
          </cell>
          <cell r="G147">
            <v>716</v>
          </cell>
          <cell r="H147">
            <v>484</v>
          </cell>
          <cell r="Q147">
            <v>484</v>
          </cell>
          <cell r="R147">
            <v>0.05</v>
          </cell>
          <cell r="S147" t="str">
            <v>저케</v>
          </cell>
          <cell r="T147">
            <v>1.4E-2</v>
          </cell>
        </row>
        <row r="148">
          <cell r="A148">
            <v>146</v>
          </cell>
          <cell r="B148" t="str">
            <v>제어 케이블</v>
          </cell>
          <cell r="C148" t="str">
            <v>CVV  2.0sq/3C</v>
          </cell>
          <cell r="D148" t="str">
            <v>m</v>
          </cell>
          <cell r="G148">
            <v>716</v>
          </cell>
          <cell r="H148">
            <v>594</v>
          </cell>
          <cell r="Q148">
            <v>594</v>
          </cell>
          <cell r="R148">
            <v>0.05</v>
          </cell>
          <cell r="S148" t="str">
            <v>저케</v>
          </cell>
          <cell r="T148">
            <v>1.9E-2</v>
          </cell>
        </row>
        <row r="149">
          <cell r="A149">
            <v>147</v>
          </cell>
          <cell r="B149" t="str">
            <v>제어 케이블</v>
          </cell>
          <cell r="C149" t="str">
            <v>CVV  2.0sq/4C</v>
          </cell>
          <cell r="D149" t="str">
            <v>m</v>
          </cell>
          <cell r="G149">
            <v>716</v>
          </cell>
          <cell r="H149">
            <v>716</v>
          </cell>
          <cell r="Q149">
            <v>716</v>
          </cell>
          <cell r="R149">
            <v>0.05</v>
          </cell>
          <cell r="S149" t="str">
            <v>저케</v>
          </cell>
          <cell r="T149">
            <v>2.5999999999999999E-2</v>
          </cell>
        </row>
        <row r="150">
          <cell r="A150">
            <v>148</v>
          </cell>
          <cell r="B150" t="str">
            <v>제어 케이블</v>
          </cell>
          <cell r="C150" t="str">
            <v>CVV  2.0sq/5C</v>
          </cell>
          <cell r="D150" t="str">
            <v>m</v>
          </cell>
          <cell r="G150">
            <v>716</v>
          </cell>
          <cell r="H150">
            <v>656</v>
          </cell>
          <cell r="Q150">
            <v>656</v>
          </cell>
          <cell r="R150">
            <v>0.05</v>
          </cell>
          <cell r="S150" t="str">
            <v>저케</v>
          </cell>
          <cell r="T150">
            <v>3.2000000000000001E-2</v>
          </cell>
        </row>
        <row r="151">
          <cell r="A151">
            <v>149</v>
          </cell>
          <cell r="B151" t="str">
            <v>제어 케이블</v>
          </cell>
          <cell r="C151" t="str">
            <v>CVV  2.0sq/6C</v>
          </cell>
          <cell r="D151" t="str">
            <v>m</v>
          </cell>
          <cell r="G151">
            <v>716</v>
          </cell>
          <cell r="H151">
            <v>758</v>
          </cell>
          <cell r="Q151">
            <v>758</v>
          </cell>
          <cell r="R151">
            <v>0.05</v>
          </cell>
          <cell r="S151" t="str">
            <v>저케</v>
          </cell>
          <cell r="T151">
            <v>3.5000000000000003E-2</v>
          </cell>
        </row>
        <row r="152">
          <cell r="A152">
            <v>150</v>
          </cell>
          <cell r="B152" t="str">
            <v>제어 케이블</v>
          </cell>
          <cell r="C152" t="str">
            <v>CVV  2.0sq/7C</v>
          </cell>
          <cell r="D152" t="str">
            <v>m</v>
          </cell>
          <cell r="G152">
            <v>716</v>
          </cell>
          <cell r="H152">
            <v>810</v>
          </cell>
          <cell r="Q152">
            <v>810</v>
          </cell>
          <cell r="R152">
            <v>0.05</v>
          </cell>
          <cell r="S152" t="str">
            <v>저케</v>
          </cell>
          <cell r="T152">
            <v>3.9E-2</v>
          </cell>
        </row>
        <row r="153">
          <cell r="A153">
            <v>151</v>
          </cell>
          <cell r="B153" t="str">
            <v>제어 케이블</v>
          </cell>
          <cell r="C153" t="str">
            <v>CVV  2.0sq/8C</v>
          </cell>
          <cell r="D153" t="str">
            <v>m</v>
          </cell>
          <cell r="G153">
            <v>716</v>
          </cell>
          <cell r="H153">
            <v>1010</v>
          </cell>
          <cell r="Q153">
            <v>1010</v>
          </cell>
          <cell r="R153">
            <v>0.05</v>
          </cell>
          <cell r="S153" t="str">
            <v>저케</v>
          </cell>
          <cell r="T153">
            <v>4.2000000000000003E-2</v>
          </cell>
        </row>
        <row r="154">
          <cell r="A154">
            <v>152</v>
          </cell>
          <cell r="B154" t="str">
            <v>제어 케이블</v>
          </cell>
          <cell r="C154" t="str">
            <v>CVV  2.0sq/9C</v>
          </cell>
          <cell r="D154" t="str">
            <v>m</v>
          </cell>
          <cell r="G154">
            <v>716</v>
          </cell>
          <cell r="H154">
            <v>1100</v>
          </cell>
          <cell r="Q154">
            <v>1100</v>
          </cell>
          <cell r="R154">
            <v>0.05</v>
          </cell>
          <cell r="S154" t="str">
            <v>저케</v>
          </cell>
          <cell r="T154">
            <v>4.4999999999999998E-2</v>
          </cell>
        </row>
        <row r="155">
          <cell r="A155">
            <v>153</v>
          </cell>
          <cell r="B155" t="str">
            <v>제어 케이블</v>
          </cell>
          <cell r="C155" t="str">
            <v>CVV  2.0sq/10C</v>
          </cell>
          <cell r="D155" t="str">
            <v>m</v>
          </cell>
          <cell r="G155">
            <v>716</v>
          </cell>
          <cell r="H155">
            <v>1262</v>
          </cell>
          <cell r="Q155">
            <v>1262</v>
          </cell>
          <cell r="R155">
            <v>0.05</v>
          </cell>
          <cell r="S155" t="str">
            <v>저케</v>
          </cell>
          <cell r="T155">
            <v>4.8000000000000001E-2</v>
          </cell>
        </row>
        <row r="156">
          <cell r="A156">
            <v>154</v>
          </cell>
          <cell r="B156" t="str">
            <v>제어 케이블</v>
          </cell>
          <cell r="C156" t="str">
            <v>CVV  2.0sq/12C</v>
          </cell>
          <cell r="D156" t="str">
            <v>m</v>
          </cell>
          <cell r="G156">
            <v>716</v>
          </cell>
          <cell r="H156">
            <v>1400</v>
          </cell>
          <cell r="Q156">
            <v>1400</v>
          </cell>
          <cell r="R156">
            <v>0.05</v>
          </cell>
          <cell r="S156" t="str">
            <v>저케</v>
          </cell>
          <cell r="T156">
            <v>5.3999999999999999E-2</v>
          </cell>
        </row>
        <row r="157">
          <cell r="A157">
            <v>155</v>
          </cell>
          <cell r="B157" t="str">
            <v>제어 케이블</v>
          </cell>
          <cell r="C157" t="str">
            <v>CVV  2.0sq/15C</v>
          </cell>
          <cell r="D157" t="str">
            <v>m</v>
          </cell>
          <cell r="G157">
            <v>716</v>
          </cell>
          <cell r="H157">
            <v>1813</v>
          </cell>
          <cell r="Q157">
            <v>1813</v>
          </cell>
          <cell r="R157">
            <v>0.05</v>
          </cell>
          <cell r="S157" t="str">
            <v>저케</v>
          </cell>
          <cell r="T157">
            <v>6.3E-2</v>
          </cell>
        </row>
        <row r="158">
          <cell r="A158">
            <v>156</v>
          </cell>
          <cell r="B158" t="str">
            <v>제어 케이블</v>
          </cell>
          <cell r="C158" t="str">
            <v>CVV  2.0sq/19C</v>
          </cell>
          <cell r="D158" t="str">
            <v>m</v>
          </cell>
          <cell r="G158">
            <v>716</v>
          </cell>
          <cell r="H158">
            <v>2049</v>
          </cell>
          <cell r="Q158">
            <v>2049</v>
          </cell>
          <cell r="R158">
            <v>0.05</v>
          </cell>
          <cell r="S158" t="str">
            <v>저케</v>
          </cell>
          <cell r="T158">
            <v>7.1999999999999995E-2</v>
          </cell>
        </row>
        <row r="159">
          <cell r="A159">
            <v>157</v>
          </cell>
          <cell r="B159" t="str">
            <v>제어 케이블</v>
          </cell>
          <cell r="C159" t="str">
            <v>CVV  2.0sq/24C</v>
          </cell>
          <cell r="D159" t="str">
            <v>m</v>
          </cell>
          <cell r="G159">
            <v>716</v>
          </cell>
          <cell r="H159">
            <v>2590</v>
          </cell>
          <cell r="Q159">
            <v>2590</v>
          </cell>
          <cell r="R159">
            <v>0.05</v>
          </cell>
          <cell r="S159" t="str">
            <v>저케</v>
          </cell>
          <cell r="T159">
            <v>8.4000000000000005E-2</v>
          </cell>
        </row>
        <row r="160">
          <cell r="A160">
            <v>158</v>
          </cell>
          <cell r="B160" t="str">
            <v>제어 케이블</v>
          </cell>
          <cell r="C160" t="str">
            <v>CVV  2.0sq/27C</v>
          </cell>
          <cell r="D160" t="str">
            <v>m</v>
          </cell>
          <cell r="G160">
            <v>716</v>
          </cell>
          <cell r="H160">
            <v>2826</v>
          </cell>
          <cell r="Q160">
            <v>2826</v>
          </cell>
          <cell r="R160">
            <v>0.05</v>
          </cell>
          <cell r="S160" t="str">
            <v>저케</v>
          </cell>
          <cell r="T160">
            <v>9.0999999999999998E-2</v>
          </cell>
        </row>
        <row r="161">
          <cell r="A161">
            <v>159</v>
          </cell>
          <cell r="B161" t="str">
            <v>제어 케이블</v>
          </cell>
          <cell r="C161" t="str">
            <v>CVV  2.0sq/30C</v>
          </cell>
          <cell r="D161" t="str">
            <v>m</v>
          </cell>
          <cell r="G161">
            <v>716</v>
          </cell>
          <cell r="H161">
            <v>3163</v>
          </cell>
          <cell r="Q161">
            <v>3163</v>
          </cell>
          <cell r="R161">
            <v>0.05</v>
          </cell>
          <cell r="S161" t="str">
            <v>저케</v>
          </cell>
          <cell r="T161">
            <v>9.8000000000000004E-2</v>
          </cell>
        </row>
        <row r="162">
          <cell r="A162">
            <v>160</v>
          </cell>
          <cell r="Q162" t="str">
            <v/>
          </cell>
        </row>
        <row r="163">
          <cell r="A163">
            <v>161</v>
          </cell>
          <cell r="B163" t="str">
            <v>제어 케이블</v>
          </cell>
          <cell r="C163" t="str">
            <v>CVV-SB  2.0sq/2C</v>
          </cell>
          <cell r="D163" t="str">
            <v>m</v>
          </cell>
          <cell r="G163">
            <v>717</v>
          </cell>
          <cell r="H163">
            <v>754</v>
          </cell>
          <cell r="Q163">
            <v>754</v>
          </cell>
          <cell r="R163">
            <v>0.05</v>
          </cell>
          <cell r="S163" t="str">
            <v>저케</v>
          </cell>
          <cell r="T163">
            <v>1.4E-2</v>
          </cell>
        </row>
        <row r="164">
          <cell r="A164">
            <v>162</v>
          </cell>
          <cell r="B164" t="str">
            <v>제어 케이블</v>
          </cell>
          <cell r="C164" t="str">
            <v>CVV-SB  2.0sq/3C</v>
          </cell>
          <cell r="D164" t="str">
            <v>m</v>
          </cell>
          <cell r="G164">
            <v>717</v>
          </cell>
          <cell r="H164">
            <v>910</v>
          </cell>
          <cell r="Q164">
            <v>910</v>
          </cell>
          <cell r="R164">
            <v>0.05</v>
          </cell>
          <cell r="S164" t="str">
            <v>저케</v>
          </cell>
          <cell r="T164">
            <v>1.9E-2</v>
          </cell>
        </row>
        <row r="165">
          <cell r="A165">
            <v>163</v>
          </cell>
          <cell r="B165" t="str">
            <v>제어 케이블</v>
          </cell>
          <cell r="C165" t="str">
            <v>CVV-SB  2.0sq/4C</v>
          </cell>
          <cell r="D165" t="str">
            <v>m</v>
          </cell>
          <cell r="G165">
            <v>717</v>
          </cell>
          <cell r="H165">
            <v>1048</v>
          </cell>
          <cell r="Q165">
            <v>1048</v>
          </cell>
          <cell r="R165">
            <v>0.05</v>
          </cell>
          <cell r="S165" t="str">
            <v>저케</v>
          </cell>
          <cell r="T165">
            <v>2.5999999999999999E-2</v>
          </cell>
        </row>
        <row r="166">
          <cell r="A166">
            <v>164</v>
          </cell>
          <cell r="B166" t="str">
            <v>제어 케이블</v>
          </cell>
          <cell r="C166" t="str">
            <v>CVV-SB  2.0sq/5C</v>
          </cell>
          <cell r="D166" t="str">
            <v>m</v>
          </cell>
          <cell r="G166">
            <v>717</v>
          </cell>
          <cell r="H166">
            <v>1143</v>
          </cell>
          <cell r="Q166">
            <v>1143</v>
          </cell>
          <cell r="R166">
            <v>0.05</v>
          </cell>
          <cell r="S166" t="str">
            <v>저케</v>
          </cell>
          <cell r="T166">
            <v>3.2000000000000001E-2</v>
          </cell>
        </row>
        <row r="167">
          <cell r="A167">
            <v>165</v>
          </cell>
          <cell r="B167" t="str">
            <v>제어 케이블</v>
          </cell>
          <cell r="C167" t="str">
            <v>CVV-SB  2.0sq/6C</v>
          </cell>
          <cell r="D167" t="str">
            <v>m</v>
          </cell>
          <cell r="G167">
            <v>717</v>
          </cell>
          <cell r="H167">
            <v>1283</v>
          </cell>
          <cell r="Q167">
            <v>1283</v>
          </cell>
          <cell r="R167">
            <v>0.05</v>
          </cell>
          <cell r="S167" t="str">
            <v>저케</v>
          </cell>
          <cell r="T167">
            <v>3.5000000000000003E-2</v>
          </cell>
        </row>
        <row r="168">
          <cell r="A168">
            <v>166</v>
          </cell>
          <cell r="B168" t="str">
            <v>제어 케이블</v>
          </cell>
          <cell r="C168" t="str">
            <v>CVV-SB  2.0sq/7C</v>
          </cell>
          <cell r="D168" t="str">
            <v>m</v>
          </cell>
          <cell r="G168">
            <v>717</v>
          </cell>
          <cell r="H168">
            <v>1363</v>
          </cell>
          <cell r="Q168">
            <v>1363</v>
          </cell>
          <cell r="R168">
            <v>0.05</v>
          </cell>
          <cell r="S168" t="str">
            <v>저케</v>
          </cell>
          <cell r="T168">
            <v>3.9E-2</v>
          </cell>
        </row>
        <row r="169">
          <cell r="A169">
            <v>167</v>
          </cell>
          <cell r="B169" t="str">
            <v>제어 케이블</v>
          </cell>
          <cell r="C169" t="str">
            <v>CVV-SB  2.0sq/9C</v>
          </cell>
          <cell r="D169" t="str">
            <v>m</v>
          </cell>
          <cell r="G169">
            <v>717</v>
          </cell>
          <cell r="H169">
            <v>1584</v>
          </cell>
          <cell r="Q169">
            <v>1584</v>
          </cell>
          <cell r="R169">
            <v>0.05</v>
          </cell>
          <cell r="S169" t="str">
            <v>저케</v>
          </cell>
          <cell r="T169">
            <v>4.4999999999999998E-2</v>
          </cell>
        </row>
        <row r="170">
          <cell r="A170">
            <v>168</v>
          </cell>
          <cell r="B170" t="str">
            <v>제어 케이블</v>
          </cell>
          <cell r="C170" t="str">
            <v>CVV-SB  2.0sq/10C</v>
          </cell>
          <cell r="D170" t="str">
            <v>m</v>
          </cell>
          <cell r="G170">
            <v>717</v>
          </cell>
          <cell r="H170">
            <v>1734</v>
          </cell>
          <cell r="Q170">
            <v>1734</v>
          </cell>
          <cell r="R170">
            <v>0.05</v>
          </cell>
          <cell r="S170" t="str">
            <v>저케</v>
          </cell>
          <cell r="T170">
            <v>4.8000000000000001E-2</v>
          </cell>
        </row>
        <row r="171">
          <cell r="A171">
            <v>169</v>
          </cell>
          <cell r="B171" t="str">
            <v>제어 케이블</v>
          </cell>
          <cell r="C171" t="str">
            <v>CVV-SB  2.0sq/12C</v>
          </cell>
          <cell r="D171" t="str">
            <v>m</v>
          </cell>
          <cell r="G171">
            <v>717</v>
          </cell>
          <cell r="H171">
            <v>1899</v>
          </cell>
          <cell r="Q171">
            <v>1899</v>
          </cell>
          <cell r="R171">
            <v>0.05</v>
          </cell>
          <cell r="S171" t="str">
            <v>저케</v>
          </cell>
          <cell r="T171">
            <v>5.3999999999999999E-2</v>
          </cell>
        </row>
        <row r="172">
          <cell r="A172">
            <v>170</v>
          </cell>
          <cell r="B172" t="str">
            <v>제어 케이블</v>
          </cell>
          <cell r="C172" t="str">
            <v>CVV-SB  2.0sq/15C</v>
          </cell>
          <cell r="D172" t="str">
            <v>m</v>
          </cell>
          <cell r="G172">
            <v>717</v>
          </cell>
          <cell r="H172">
            <v>2278</v>
          </cell>
          <cell r="Q172">
            <v>2278</v>
          </cell>
          <cell r="R172">
            <v>0.05</v>
          </cell>
          <cell r="S172" t="str">
            <v>저케</v>
          </cell>
          <cell r="T172">
            <v>6.3E-2</v>
          </cell>
        </row>
        <row r="173">
          <cell r="A173">
            <v>171</v>
          </cell>
          <cell r="B173" t="str">
            <v>제어 케이블</v>
          </cell>
          <cell r="C173" t="str">
            <v>CVV-SB  2.0sq/17C</v>
          </cell>
          <cell r="D173" t="str">
            <v>m</v>
          </cell>
          <cell r="G173">
            <v>717</v>
          </cell>
          <cell r="H173">
            <v>2502</v>
          </cell>
          <cell r="Q173">
            <v>2502</v>
          </cell>
          <cell r="R173">
            <v>0.05</v>
          </cell>
          <cell r="S173" t="str">
            <v>저케</v>
          </cell>
          <cell r="T173">
            <v>6.9000000000000006E-2</v>
          </cell>
        </row>
        <row r="174">
          <cell r="A174">
            <v>172</v>
          </cell>
          <cell r="B174" t="str">
            <v>제어 케이블</v>
          </cell>
          <cell r="C174" t="str">
            <v>CVV-SB  2.0sq/19C</v>
          </cell>
          <cell r="D174" t="str">
            <v>m</v>
          </cell>
          <cell r="G174">
            <v>717</v>
          </cell>
          <cell r="H174">
            <v>2643</v>
          </cell>
          <cell r="Q174">
            <v>2643</v>
          </cell>
          <cell r="R174">
            <v>0.05</v>
          </cell>
          <cell r="S174" t="str">
            <v>저케</v>
          </cell>
          <cell r="T174">
            <v>7.1999999999999995E-2</v>
          </cell>
        </row>
        <row r="175">
          <cell r="A175">
            <v>173</v>
          </cell>
          <cell r="B175" t="str">
            <v>제어 케이블</v>
          </cell>
          <cell r="C175" t="str">
            <v>CVV-SB  2.0sq/22C</v>
          </cell>
          <cell r="D175" t="str">
            <v>m</v>
          </cell>
          <cell r="G175">
            <v>717</v>
          </cell>
          <cell r="H175">
            <v>3171</v>
          </cell>
          <cell r="Q175">
            <v>3171</v>
          </cell>
          <cell r="R175">
            <v>0.05</v>
          </cell>
          <cell r="S175" t="str">
            <v>저케</v>
          </cell>
          <cell r="T175">
            <v>7.9000000000000001E-2</v>
          </cell>
        </row>
        <row r="176">
          <cell r="A176">
            <v>174</v>
          </cell>
          <cell r="B176" t="str">
            <v>제어 케이블</v>
          </cell>
          <cell r="C176" t="str">
            <v>CVV-SB  2.0sq/24C</v>
          </cell>
          <cell r="D176" t="str">
            <v>m</v>
          </cell>
          <cell r="G176">
            <v>717</v>
          </cell>
          <cell r="H176">
            <v>3150</v>
          </cell>
          <cell r="Q176">
            <v>3150</v>
          </cell>
          <cell r="R176">
            <v>0.05</v>
          </cell>
          <cell r="S176" t="str">
            <v>저케</v>
          </cell>
          <cell r="T176">
            <v>8.4000000000000005E-2</v>
          </cell>
        </row>
        <row r="177">
          <cell r="A177">
            <v>175</v>
          </cell>
          <cell r="B177" t="str">
            <v>제어 케이블</v>
          </cell>
          <cell r="C177" t="str">
            <v>CVV-SB  2.0sq/29C</v>
          </cell>
          <cell r="D177" t="str">
            <v>m</v>
          </cell>
          <cell r="G177">
            <v>717</v>
          </cell>
          <cell r="H177">
            <v>3452</v>
          </cell>
          <cell r="Q177">
            <v>3452</v>
          </cell>
          <cell r="R177">
            <v>0.05</v>
          </cell>
          <cell r="S177" t="str">
            <v>저케</v>
          </cell>
          <cell r="T177">
            <v>9.5000000000000001E-2</v>
          </cell>
        </row>
        <row r="178">
          <cell r="A178">
            <v>176</v>
          </cell>
          <cell r="B178" t="str">
            <v>제어 케이블</v>
          </cell>
          <cell r="C178" t="str">
            <v>CVV-SB  2.0sq/30C</v>
          </cell>
          <cell r="D178" t="str">
            <v>m</v>
          </cell>
          <cell r="G178">
            <v>717</v>
          </cell>
          <cell r="H178">
            <v>3695</v>
          </cell>
          <cell r="Q178">
            <v>3695</v>
          </cell>
          <cell r="R178">
            <v>0.05</v>
          </cell>
          <cell r="S178" t="str">
            <v>저케</v>
          </cell>
          <cell r="T178">
            <v>9.8000000000000004E-2</v>
          </cell>
        </row>
        <row r="179">
          <cell r="A179">
            <v>177</v>
          </cell>
          <cell r="Q179" t="str">
            <v/>
          </cell>
        </row>
        <row r="180">
          <cell r="A180">
            <v>178</v>
          </cell>
          <cell r="B180" t="str">
            <v>통신 케이블</v>
          </cell>
          <cell r="C180" t="str">
            <v>CPEV 0.65/5P</v>
          </cell>
          <cell r="D180" t="str">
            <v>m</v>
          </cell>
          <cell r="G180">
            <v>730</v>
          </cell>
          <cell r="H180">
            <v>568</v>
          </cell>
          <cell r="Q180">
            <v>568</v>
          </cell>
          <cell r="R180">
            <v>0.05</v>
          </cell>
          <cell r="S180" t="str">
            <v>통케</v>
          </cell>
          <cell r="T180">
            <v>1.7999999999999999E-2</v>
          </cell>
          <cell r="Y180" t="str">
            <v>2열동시180%</v>
          </cell>
        </row>
        <row r="181">
          <cell r="A181">
            <v>179</v>
          </cell>
          <cell r="B181" t="str">
            <v>통신 케이블</v>
          </cell>
          <cell r="C181" t="str">
            <v>CPEV 0.65/10P</v>
          </cell>
          <cell r="D181" t="str">
            <v>m</v>
          </cell>
          <cell r="G181">
            <v>730</v>
          </cell>
          <cell r="H181">
            <v>713</v>
          </cell>
          <cell r="Q181">
            <v>713</v>
          </cell>
          <cell r="R181">
            <v>0.05</v>
          </cell>
          <cell r="S181" t="str">
            <v>통케</v>
          </cell>
          <cell r="T181">
            <v>1.7999999999999999E-2</v>
          </cell>
          <cell r="Y181" t="str">
            <v>3열동시240%</v>
          </cell>
        </row>
        <row r="182">
          <cell r="A182">
            <v>180</v>
          </cell>
          <cell r="B182" t="str">
            <v>통신 케이블</v>
          </cell>
          <cell r="C182" t="str">
            <v>CPEV 0.65/20P</v>
          </cell>
          <cell r="D182" t="str">
            <v>m</v>
          </cell>
          <cell r="G182">
            <v>730</v>
          </cell>
          <cell r="H182">
            <v>1053</v>
          </cell>
          <cell r="Q182">
            <v>1053</v>
          </cell>
          <cell r="R182">
            <v>0.05</v>
          </cell>
          <cell r="S182" t="str">
            <v>통케</v>
          </cell>
          <cell r="T182">
            <v>2.1999999999999999E-2</v>
          </cell>
          <cell r="Y182" t="str">
            <v>4열동시320%</v>
          </cell>
        </row>
        <row r="183">
          <cell r="A183">
            <v>181</v>
          </cell>
          <cell r="B183" t="str">
            <v>통신 케이블</v>
          </cell>
          <cell r="C183" t="str">
            <v>CPEV 0.65/30P</v>
          </cell>
          <cell r="D183" t="str">
            <v>m</v>
          </cell>
          <cell r="G183">
            <v>730</v>
          </cell>
          <cell r="H183">
            <v>1432</v>
          </cell>
          <cell r="Q183">
            <v>1432</v>
          </cell>
          <cell r="R183">
            <v>0.05</v>
          </cell>
          <cell r="S183" t="str">
            <v>통케</v>
          </cell>
          <cell r="T183">
            <v>2.3E-2</v>
          </cell>
        </row>
        <row r="184">
          <cell r="A184">
            <v>182</v>
          </cell>
          <cell r="Q184" t="str">
            <v/>
          </cell>
        </row>
        <row r="185">
          <cell r="A185">
            <v>183</v>
          </cell>
          <cell r="Q185" t="str">
            <v/>
          </cell>
        </row>
        <row r="186">
          <cell r="A186">
            <v>184</v>
          </cell>
          <cell r="B186" t="str">
            <v>동축 케이블</v>
          </cell>
          <cell r="C186" t="str">
            <v>ECX  5C-2V</v>
          </cell>
          <cell r="D186" t="str">
            <v>m</v>
          </cell>
          <cell r="G186">
            <v>730</v>
          </cell>
          <cell r="H186">
            <v>386</v>
          </cell>
          <cell r="Q186">
            <v>386</v>
          </cell>
          <cell r="R186">
            <v>0.05</v>
          </cell>
          <cell r="S186" t="str">
            <v>통설</v>
          </cell>
          <cell r="T186">
            <v>1.7999999999999999E-2</v>
          </cell>
        </row>
        <row r="187">
          <cell r="A187">
            <v>185</v>
          </cell>
          <cell r="B187" t="str">
            <v>동축 케이블</v>
          </cell>
          <cell r="C187" t="str">
            <v>ECX  7C-2V</v>
          </cell>
          <cell r="D187" t="str">
            <v>m</v>
          </cell>
          <cell r="G187">
            <v>730</v>
          </cell>
          <cell r="H187">
            <v>698</v>
          </cell>
          <cell r="Q187">
            <v>698</v>
          </cell>
          <cell r="R187">
            <v>0.05</v>
          </cell>
          <cell r="S187" t="str">
            <v>통설</v>
          </cell>
          <cell r="T187">
            <v>2.1999999999999999E-2</v>
          </cell>
        </row>
        <row r="188">
          <cell r="A188">
            <v>186</v>
          </cell>
          <cell r="B188" t="str">
            <v>동축 케이블</v>
          </cell>
          <cell r="C188" t="str">
            <v>ECX 10C-2V</v>
          </cell>
          <cell r="D188" t="str">
            <v>m</v>
          </cell>
          <cell r="G188">
            <v>730</v>
          </cell>
          <cell r="H188">
            <v>1432</v>
          </cell>
          <cell r="Q188">
            <v>1432</v>
          </cell>
          <cell r="R188">
            <v>0.05</v>
          </cell>
          <cell r="S188" t="str">
            <v>통설</v>
          </cell>
          <cell r="T188">
            <v>3.2000000000000001E-2</v>
          </cell>
        </row>
        <row r="189">
          <cell r="A189">
            <v>187</v>
          </cell>
          <cell r="Q189" t="str">
            <v/>
          </cell>
        </row>
        <row r="190">
          <cell r="A190">
            <v>188</v>
          </cell>
          <cell r="B190" t="str">
            <v>22.9KV 전력케이블</v>
          </cell>
          <cell r="C190" t="str">
            <v>CV/CN 60sq/1C</v>
          </cell>
          <cell r="D190" t="str">
            <v>m</v>
          </cell>
          <cell r="G190">
            <v>720</v>
          </cell>
          <cell r="H190">
            <v>7834</v>
          </cell>
          <cell r="Q190">
            <v>7834</v>
          </cell>
          <cell r="R190">
            <v>0.05</v>
          </cell>
          <cell r="S190" t="str">
            <v>특케</v>
          </cell>
          <cell r="T190">
            <v>8.09E-2</v>
          </cell>
          <cell r="Y190" t="str">
            <v>2심:140%</v>
          </cell>
        </row>
        <row r="191">
          <cell r="A191">
            <v>189</v>
          </cell>
          <cell r="B191" t="str">
            <v>22.9KV 전력케이블</v>
          </cell>
          <cell r="C191" t="str">
            <v>CV/CN 100sq/1C</v>
          </cell>
          <cell r="D191" t="str">
            <v>m</v>
          </cell>
          <cell r="G191">
            <v>720</v>
          </cell>
          <cell r="H191">
            <v>9219</v>
          </cell>
          <cell r="Q191">
            <v>9219</v>
          </cell>
          <cell r="R191">
            <v>0.05</v>
          </cell>
          <cell r="S191" t="str">
            <v>특케</v>
          </cell>
          <cell r="T191">
            <v>0.1172</v>
          </cell>
          <cell r="Y191" t="str">
            <v>3심:200%</v>
          </cell>
        </row>
        <row r="192">
          <cell r="A192">
            <v>190</v>
          </cell>
          <cell r="Q192" t="str">
            <v/>
          </cell>
          <cell r="Y192" t="str">
            <v>4심:260%</v>
          </cell>
        </row>
        <row r="193">
          <cell r="A193">
            <v>191</v>
          </cell>
          <cell r="Q193" t="str">
            <v/>
          </cell>
        </row>
        <row r="194">
          <cell r="A194">
            <v>192</v>
          </cell>
          <cell r="Q194" t="str">
            <v/>
          </cell>
        </row>
        <row r="195">
          <cell r="A195">
            <v>193</v>
          </cell>
          <cell r="B195" t="str">
            <v>케이블 헤드 60sq</v>
          </cell>
          <cell r="C195" t="str">
            <v>23KV/1C  1단말/KIT</v>
          </cell>
          <cell r="D195" t="str">
            <v>EA</v>
          </cell>
          <cell r="G195">
            <v>736</v>
          </cell>
          <cell r="H195">
            <v>67400</v>
          </cell>
          <cell r="Q195">
            <v>67400</v>
          </cell>
          <cell r="R195">
            <v>0.05</v>
          </cell>
          <cell r="S195" t="str">
            <v>특케</v>
          </cell>
          <cell r="T195">
            <v>1.05</v>
          </cell>
        </row>
        <row r="196">
          <cell r="A196">
            <v>194</v>
          </cell>
          <cell r="B196" t="str">
            <v>케이블 헤드 100sq</v>
          </cell>
          <cell r="C196" t="str">
            <v>23KV/1C  1단말/KIT</v>
          </cell>
          <cell r="D196" t="str">
            <v>EA</v>
          </cell>
          <cell r="G196">
            <v>736</v>
          </cell>
          <cell r="H196">
            <v>89500</v>
          </cell>
          <cell r="Q196">
            <v>89500</v>
          </cell>
          <cell r="R196">
            <v>0.05</v>
          </cell>
          <cell r="S196" t="str">
            <v>특케</v>
          </cell>
          <cell r="T196">
            <v>1.2</v>
          </cell>
        </row>
        <row r="197">
          <cell r="A197">
            <v>195</v>
          </cell>
          <cell r="Q197" t="str">
            <v/>
          </cell>
        </row>
        <row r="198">
          <cell r="A198">
            <v>196</v>
          </cell>
          <cell r="Q198" t="str">
            <v/>
          </cell>
        </row>
        <row r="199">
          <cell r="A199">
            <v>197</v>
          </cell>
          <cell r="Q199" t="str">
            <v/>
          </cell>
        </row>
        <row r="200">
          <cell r="A200">
            <v>198</v>
          </cell>
          <cell r="B200" t="str">
            <v>고압케이블</v>
          </cell>
          <cell r="C200" t="str">
            <v>3.3KV CV8sq/1C</v>
          </cell>
          <cell r="D200" t="str">
            <v>m</v>
          </cell>
          <cell r="G200">
            <v>719</v>
          </cell>
          <cell r="H200">
            <v>1182</v>
          </cell>
          <cell r="Q200">
            <v>1182</v>
          </cell>
          <cell r="R200">
            <v>0.05</v>
          </cell>
          <cell r="S200" t="str">
            <v>고케</v>
          </cell>
          <cell r="T200">
            <v>1.5400000000000002E-2</v>
          </cell>
        </row>
        <row r="201">
          <cell r="A201">
            <v>199</v>
          </cell>
          <cell r="B201" t="str">
            <v>고압케이블</v>
          </cell>
          <cell r="C201" t="str">
            <v>3.3KV CV14sq/1C</v>
          </cell>
          <cell r="D201" t="str">
            <v>m</v>
          </cell>
          <cell r="G201">
            <v>719</v>
          </cell>
          <cell r="H201">
            <v>1515</v>
          </cell>
          <cell r="Q201">
            <v>1515</v>
          </cell>
          <cell r="R201">
            <v>0.05</v>
          </cell>
          <cell r="S201" t="str">
            <v>고케</v>
          </cell>
          <cell r="T201">
            <v>2.2000000000000002E-2</v>
          </cell>
        </row>
        <row r="202">
          <cell r="A202">
            <v>200</v>
          </cell>
          <cell r="B202" t="str">
            <v>고압케이블</v>
          </cell>
          <cell r="C202" t="str">
            <v>3.3KV CV22sq/1C</v>
          </cell>
          <cell r="D202" t="str">
            <v>m</v>
          </cell>
          <cell r="G202">
            <v>719</v>
          </cell>
          <cell r="H202">
            <v>1825</v>
          </cell>
          <cell r="Q202">
            <v>1825</v>
          </cell>
          <cell r="R202">
            <v>0.05</v>
          </cell>
          <cell r="S202" t="str">
            <v>고케</v>
          </cell>
          <cell r="T202">
            <v>2.86E-2</v>
          </cell>
        </row>
        <row r="203">
          <cell r="A203">
            <v>201</v>
          </cell>
          <cell r="B203" t="str">
            <v>고압케이블</v>
          </cell>
          <cell r="C203" t="str">
            <v>3.3KV CV30sq/1C</v>
          </cell>
          <cell r="D203" t="str">
            <v>m</v>
          </cell>
          <cell r="G203">
            <v>719</v>
          </cell>
          <cell r="H203">
            <v>2201</v>
          </cell>
          <cell r="Q203">
            <v>2201</v>
          </cell>
          <cell r="R203">
            <v>0.05</v>
          </cell>
          <cell r="S203" t="str">
            <v>고케</v>
          </cell>
          <cell r="T203">
            <v>3.3000000000000002E-2</v>
          </cell>
        </row>
        <row r="204">
          <cell r="A204">
            <v>202</v>
          </cell>
          <cell r="B204" t="str">
            <v>고압케이블</v>
          </cell>
          <cell r="C204" t="str">
            <v>3.3KV CV38sq/1C</v>
          </cell>
          <cell r="D204" t="str">
            <v>m</v>
          </cell>
          <cell r="G204">
            <v>719</v>
          </cell>
          <cell r="H204">
            <v>2647</v>
          </cell>
          <cell r="Q204">
            <v>2647</v>
          </cell>
          <cell r="R204">
            <v>0.05</v>
          </cell>
          <cell r="S204" t="str">
            <v>고케</v>
          </cell>
          <cell r="T204">
            <v>3.9600000000000003E-2</v>
          </cell>
        </row>
        <row r="205">
          <cell r="A205">
            <v>203</v>
          </cell>
          <cell r="B205" t="str">
            <v>고압케이블</v>
          </cell>
          <cell r="C205" t="str">
            <v>3.3KV CV50sq/1C</v>
          </cell>
          <cell r="D205" t="str">
            <v>m</v>
          </cell>
          <cell r="G205">
            <v>719</v>
          </cell>
          <cell r="H205">
            <v>3260</v>
          </cell>
          <cell r="Q205">
            <v>3260</v>
          </cell>
          <cell r="R205">
            <v>0.05</v>
          </cell>
          <cell r="S205" t="str">
            <v>고케</v>
          </cell>
          <cell r="T205">
            <v>4.7300000000000002E-2</v>
          </cell>
        </row>
        <row r="206">
          <cell r="A206">
            <v>204</v>
          </cell>
          <cell r="B206" t="str">
            <v>고압케이블</v>
          </cell>
          <cell r="C206" t="str">
            <v>3.3KV CV60sq/1C</v>
          </cell>
          <cell r="D206" t="str">
            <v>m</v>
          </cell>
          <cell r="G206">
            <v>719</v>
          </cell>
          <cell r="H206">
            <v>3953</v>
          </cell>
          <cell r="Q206">
            <v>3953</v>
          </cell>
          <cell r="R206">
            <v>0.05</v>
          </cell>
          <cell r="S206" t="str">
            <v>고케</v>
          </cell>
          <cell r="T206">
            <v>5.3900000000000003E-2</v>
          </cell>
        </row>
        <row r="207">
          <cell r="A207">
            <v>205</v>
          </cell>
          <cell r="B207" t="str">
            <v>고압케이블</v>
          </cell>
          <cell r="C207" t="str">
            <v>3.3KV CV80sq/1C</v>
          </cell>
          <cell r="D207" t="str">
            <v>m</v>
          </cell>
          <cell r="G207">
            <v>719</v>
          </cell>
          <cell r="H207">
            <v>4347</v>
          </cell>
          <cell r="Q207">
            <v>4347</v>
          </cell>
          <cell r="R207">
            <v>0.05</v>
          </cell>
          <cell r="S207" t="str">
            <v>고케</v>
          </cell>
          <cell r="T207">
            <v>6.6000000000000003E-2</v>
          </cell>
        </row>
        <row r="208">
          <cell r="A208">
            <v>206</v>
          </cell>
          <cell r="B208" t="str">
            <v>고압케이블</v>
          </cell>
          <cell r="C208" t="str">
            <v>3.3KV CV100sq/1C</v>
          </cell>
          <cell r="D208" t="str">
            <v>m</v>
          </cell>
          <cell r="G208">
            <v>719</v>
          </cell>
          <cell r="H208">
            <v>5188</v>
          </cell>
          <cell r="Q208">
            <v>5188</v>
          </cell>
          <cell r="R208">
            <v>0.05</v>
          </cell>
          <cell r="S208" t="str">
            <v>고케</v>
          </cell>
          <cell r="T208">
            <v>7.8100000000000003E-2</v>
          </cell>
        </row>
        <row r="209">
          <cell r="A209">
            <v>207</v>
          </cell>
          <cell r="B209" t="str">
            <v>고압케이블</v>
          </cell>
          <cell r="C209" t="str">
            <v>3.3KV CV125sq/1C</v>
          </cell>
          <cell r="D209" t="str">
            <v>m</v>
          </cell>
          <cell r="G209">
            <v>719</v>
          </cell>
          <cell r="H209">
            <v>7110</v>
          </cell>
          <cell r="Q209">
            <v>7110</v>
          </cell>
          <cell r="R209">
            <v>0.05</v>
          </cell>
          <cell r="S209" t="str">
            <v>고케</v>
          </cell>
          <cell r="T209">
            <v>9.240000000000001E-2</v>
          </cell>
        </row>
        <row r="210">
          <cell r="A210">
            <v>208</v>
          </cell>
          <cell r="B210" t="str">
            <v>고압케이블</v>
          </cell>
          <cell r="C210" t="str">
            <v>3.3KV CV150sq/1C</v>
          </cell>
          <cell r="D210" t="str">
            <v>m</v>
          </cell>
          <cell r="G210">
            <v>719</v>
          </cell>
          <cell r="H210">
            <v>8415</v>
          </cell>
          <cell r="Q210">
            <v>8415</v>
          </cell>
          <cell r="R210">
            <v>0.05</v>
          </cell>
          <cell r="S210" t="str">
            <v>고케</v>
          </cell>
          <cell r="T210">
            <v>0.10670000000000002</v>
          </cell>
        </row>
        <row r="211">
          <cell r="A211">
            <v>209</v>
          </cell>
          <cell r="B211" t="str">
            <v>고압케이블</v>
          </cell>
          <cell r="C211" t="str">
            <v>3.3KV CV200sq/1C</v>
          </cell>
          <cell r="D211" t="str">
            <v>m</v>
          </cell>
          <cell r="G211">
            <v>719</v>
          </cell>
          <cell r="H211">
            <v>11412</v>
          </cell>
          <cell r="Q211">
            <v>11412</v>
          </cell>
          <cell r="R211">
            <v>0.05</v>
          </cell>
          <cell r="S211" t="str">
            <v>고케</v>
          </cell>
          <cell r="T211">
            <v>0.12870000000000001</v>
          </cell>
        </row>
        <row r="212">
          <cell r="A212">
            <v>210</v>
          </cell>
          <cell r="B212" t="str">
            <v>고압케이블</v>
          </cell>
          <cell r="C212" t="str">
            <v>3.3KV CV250sq/1C</v>
          </cell>
          <cell r="D212" t="str">
            <v>m</v>
          </cell>
          <cell r="G212">
            <v>719</v>
          </cell>
          <cell r="H212">
            <v>13970</v>
          </cell>
          <cell r="Q212">
            <v>13970</v>
          </cell>
          <cell r="R212">
            <v>0.05</v>
          </cell>
          <cell r="S212" t="str">
            <v>고케</v>
          </cell>
          <cell r="T212">
            <v>0.15620000000000001</v>
          </cell>
        </row>
        <row r="213">
          <cell r="A213">
            <v>211</v>
          </cell>
          <cell r="Q213" t="str">
            <v/>
          </cell>
        </row>
        <row r="214">
          <cell r="A214">
            <v>212</v>
          </cell>
          <cell r="Q214" t="str">
            <v/>
          </cell>
        </row>
        <row r="215">
          <cell r="A215">
            <v>213</v>
          </cell>
          <cell r="Q215" t="str">
            <v/>
          </cell>
        </row>
        <row r="216">
          <cell r="A216">
            <v>214</v>
          </cell>
          <cell r="B216" t="str">
            <v>케이블 헤드 8sq</v>
          </cell>
          <cell r="C216" t="str">
            <v>6.6KV/1C  1단말/KIT</v>
          </cell>
          <cell r="D216" t="str">
            <v>EA</v>
          </cell>
          <cell r="Q216">
            <v>0</v>
          </cell>
          <cell r="S216" t="str">
            <v>고케</v>
          </cell>
          <cell r="T216">
            <v>0.34</v>
          </cell>
        </row>
        <row r="217">
          <cell r="A217">
            <v>215</v>
          </cell>
          <cell r="B217" t="str">
            <v>케이블 헤드 14sq</v>
          </cell>
          <cell r="C217" t="str">
            <v>6.6KV/1C  1단말/KIT</v>
          </cell>
          <cell r="D217" t="str">
            <v>EA</v>
          </cell>
          <cell r="Q217">
            <v>0</v>
          </cell>
          <cell r="S217" t="str">
            <v>고케</v>
          </cell>
          <cell r="T217">
            <v>0.36</v>
          </cell>
        </row>
        <row r="218">
          <cell r="A218">
            <v>216</v>
          </cell>
          <cell r="B218" t="str">
            <v>케이블 헤드 22sq</v>
          </cell>
          <cell r="C218" t="str">
            <v>6.6KV/1C  1단말/KIT</v>
          </cell>
          <cell r="D218" t="str">
            <v>EA</v>
          </cell>
          <cell r="G218">
            <v>738</v>
          </cell>
          <cell r="H218">
            <v>22640</v>
          </cell>
          <cell r="Q218">
            <v>22640</v>
          </cell>
          <cell r="S218" t="str">
            <v>고케</v>
          </cell>
          <cell r="T218">
            <v>0.46</v>
          </cell>
        </row>
        <row r="219">
          <cell r="A219">
            <v>217</v>
          </cell>
          <cell r="B219" t="str">
            <v>케이블 헤드 30sq</v>
          </cell>
          <cell r="C219" t="str">
            <v>6.6KV/1C  1단말/KIT</v>
          </cell>
          <cell r="D219" t="str">
            <v>EA</v>
          </cell>
          <cell r="Q219">
            <v>0</v>
          </cell>
          <cell r="S219" t="str">
            <v>고케</v>
          </cell>
          <cell r="T219">
            <v>0.52</v>
          </cell>
        </row>
        <row r="220">
          <cell r="A220">
            <v>218</v>
          </cell>
          <cell r="B220" t="str">
            <v>케이블 헤드 38sq</v>
          </cell>
          <cell r="C220" t="str">
            <v>6.6KV/1C  1단말/KIT</v>
          </cell>
          <cell r="D220" t="str">
            <v>EA</v>
          </cell>
          <cell r="G220">
            <v>738</v>
          </cell>
          <cell r="H220">
            <v>22800</v>
          </cell>
          <cell r="Q220">
            <v>22800</v>
          </cell>
          <cell r="S220" t="str">
            <v>고케</v>
          </cell>
          <cell r="T220">
            <v>0.55000000000000004</v>
          </cell>
        </row>
        <row r="221">
          <cell r="A221">
            <v>219</v>
          </cell>
          <cell r="B221" t="str">
            <v>케이블 헤드 50sq</v>
          </cell>
          <cell r="C221" t="str">
            <v>6.6KV/1C  1단말/KIT</v>
          </cell>
          <cell r="D221" t="str">
            <v>EA</v>
          </cell>
          <cell r="Q221">
            <v>0</v>
          </cell>
          <cell r="S221" t="str">
            <v>고케</v>
          </cell>
          <cell r="T221">
            <v>0.6</v>
          </cell>
        </row>
        <row r="222">
          <cell r="A222">
            <v>220</v>
          </cell>
          <cell r="B222" t="str">
            <v>케이블 헤드 60sq</v>
          </cell>
          <cell r="C222" t="str">
            <v>6.6KV/1C  1단말/KIT</v>
          </cell>
          <cell r="D222" t="str">
            <v>EA</v>
          </cell>
          <cell r="G222">
            <v>738</v>
          </cell>
          <cell r="H222">
            <v>26000</v>
          </cell>
          <cell r="Q222">
            <v>26000</v>
          </cell>
          <cell r="S222" t="str">
            <v>고케</v>
          </cell>
          <cell r="T222">
            <v>0.67</v>
          </cell>
        </row>
        <row r="223">
          <cell r="A223">
            <v>221</v>
          </cell>
          <cell r="B223" t="str">
            <v>케이블 헤드 80sq</v>
          </cell>
          <cell r="C223" t="str">
            <v>6.6KV/1C  1단말/KIT</v>
          </cell>
          <cell r="D223" t="str">
            <v>EA</v>
          </cell>
          <cell r="Q223">
            <v>0</v>
          </cell>
          <cell r="S223" t="str">
            <v>고케</v>
          </cell>
          <cell r="T223">
            <v>0.72</v>
          </cell>
        </row>
        <row r="224">
          <cell r="A224">
            <v>222</v>
          </cell>
          <cell r="B224" t="str">
            <v>케이블 헤드 100sq</v>
          </cell>
          <cell r="C224" t="str">
            <v>6.6KV/1C  1단말/KIT</v>
          </cell>
          <cell r="D224" t="str">
            <v>EA</v>
          </cell>
          <cell r="G224">
            <v>738</v>
          </cell>
          <cell r="H224">
            <v>26700</v>
          </cell>
          <cell r="Q224">
            <v>26700</v>
          </cell>
          <cell r="S224" t="str">
            <v>고케</v>
          </cell>
          <cell r="T224">
            <v>0.76</v>
          </cell>
        </row>
        <row r="225">
          <cell r="A225">
            <v>223</v>
          </cell>
          <cell r="B225" t="str">
            <v>케이블 헤드 125sq</v>
          </cell>
          <cell r="C225" t="str">
            <v>6.6KV/1C  1단말/KIT</v>
          </cell>
          <cell r="D225" t="str">
            <v>EA</v>
          </cell>
          <cell r="Q225">
            <v>0</v>
          </cell>
          <cell r="S225" t="str">
            <v>고케</v>
          </cell>
          <cell r="T225">
            <v>0.85</v>
          </cell>
        </row>
        <row r="226">
          <cell r="A226">
            <v>224</v>
          </cell>
          <cell r="B226" t="str">
            <v>케이블 헤드 150sq</v>
          </cell>
          <cell r="C226" t="str">
            <v>6.6KV/1C  1단말/KIT</v>
          </cell>
          <cell r="D226" t="str">
            <v>EA</v>
          </cell>
          <cell r="G226">
            <v>738</v>
          </cell>
          <cell r="H226">
            <v>31800</v>
          </cell>
          <cell r="Q226">
            <v>31800</v>
          </cell>
          <cell r="S226" t="str">
            <v>고케</v>
          </cell>
          <cell r="T226">
            <v>0.95</v>
          </cell>
        </row>
        <row r="227">
          <cell r="A227">
            <v>225</v>
          </cell>
          <cell r="B227" t="str">
            <v>케이블 헤드 200sq</v>
          </cell>
          <cell r="C227" t="str">
            <v>6.6KV/1C  1단말/KIT</v>
          </cell>
          <cell r="D227" t="str">
            <v>EA</v>
          </cell>
          <cell r="G227">
            <v>738</v>
          </cell>
          <cell r="H227">
            <v>32600</v>
          </cell>
          <cell r="Q227">
            <v>32600</v>
          </cell>
          <cell r="S227" t="str">
            <v>고케</v>
          </cell>
          <cell r="T227">
            <v>1.03</v>
          </cell>
        </row>
        <row r="228">
          <cell r="A228">
            <v>226</v>
          </cell>
          <cell r="B228" t="str">
            <v>케이블 헤드 250sq</v>
          </cell>
          <cell r="C228" t="str">
            <v>6.6KV/1C  1단말/KIT</v>
          </cell>
          <cell r="D228" t="str">
            <v>EA</v>
          </cell>
          <cell r="G228">
            <v>738</v>
          </cell>
          <cell r="H228">
            <v>33400</v>
          </cell>
          <cell r="Q228">
            <v>33400</v>
          </cell>
          <cell r="S228" t="str">
            <v>고케</v>
          </cell>
          <cell r="T228">
            <v>1.18</v>
          </cell>
        </row>
        <row r="229">
          <cell r="A229">
            <v>227</v>
          </cell>
          <cell r="Q229" t="str">
            <v/>
          </cell>
        </row>
        <row r="230">
          <cell r="A230">
            <v>228</v>
          </cell>
          <cell r="Q230" t="str">
            <v/>
          </cell>
        </row>
        <row r="231">
          <cell r="A231">
            <v>229</v>
          </cell>
          <cell r="B231" t="str">
            <v>케이블헤드 지지금구</v>
          </cell>
          <cell r="C231" t="str">
            <v>상,하부용</v>
          </cell>
          <cell r="D231" t="str">
            <v>조</v>
          </cell>
          <cell r="G231">
            <v>828</v>
          </cell>
          <cell r="H231">
            <v>42000</v>
          </cell>
          <cell r="Q231">
            <v>42000</v>
          </cell>
          <cell r="U231" t="str">
            <v>배전</v>
          </cell>
          <cell r="V231">
            <v>0.45</v>
          </cell>
          <cell r="W231" t="str">
            <v>보인</v>
          </cell>
          <cell r="X231">
            <v>0.23</v>
          </cell>
        </row>
        <row r="232">
          <cell r="A232">
            <v>230</v>
          </cell>
          <cell r="B232" t="str">
            <v>전주용 입상관</v>
          </cell>
          <cell r="C232" t="str">
            <v>φ130×2m</v>
          </cell>
          <cell r="D232" t="str">
            <v>EA</v>
          </cell>
          <cell r="G232">
            <v>828</v>
          </cell>
          <cell r="H232">
            <v>17000</v>
          </cell>
          <cell r="Q232">
            <v>17000</v>
          </cell>
          <cell r="U232" t="str">
            <v>배전</v>
          </cell>
          <cell r="V232">
            <v>0.46</v>
          </cell>
          <cell r="W232" t="str">
            <v>보인</v>
          </cell>
          <cell r="X232">
            <v>0.17</v>
          </cell>
        </row>
        <row r="233">
          <cell r="A233">
            <v>231</v>
          </cell>
          <cell r="B233" t="str">
            <v>반경철관</v>
          </cell>
          <cell r="C233" t="str">
            <v>80×2×2400</v>
          </cell>
          <cell r="D233" t="str">
            <v>EA</v>
          </cell>
          <cell r="G233">
            <v>827</v>
          </cell>
          <cell r="H233">
            <v>9800</v>
          </cell>
          <cell r="Q233">
            <v>9800</v>
          </cell>
          <cell r="U233" t="str">
            <v>배관</v>
          </cell>
          <cell r="V233">
            <v>0.122</v>
          </cell>
        </row>
        <row r="234">
          <cell r="A234">
            <v>232</v>
          </cell>
          <cell r="B234" t="str">
            <v>반경철관 취부밴드</v>
          </cell>
          <cell r="D234" t="str">
            <v>EA</v>
          </cell>
          <cell r="G234">
            <v>827</v>
          </cell>
          <cell r="H234">
            <v>1200</v>
          </cell>
          <cell r="Q234">
            <v>1200</v>
          </cell>
        </row>
        <row r="235">
          <cell r="A235">
            <v>233</v>
          </cell>
          <cell r="B235" t="str">
            <v>입상관취부밴드</v>
          </cell>
          <cell r="D235" t="str">
            <v>EA</v>
          </cell>
          <cell r="G235">
            <v>827</v>
          </cell>
          <cell r="H235">
            <v>1200</v>
          </cell>
          <cell r="Q235">
            <v>1200</v>
          </cell>
        </row>
        <row r="236">
          <cell r="A236">
            <v>234</v>
          </cell>
          <cell r="Q236" t="str">
            <v/>
          </cell>
        </row>
        <row r="237">
          <cell r="A237">
            <v>235</v>
          </cell>
          <cell r="B237" t="str">
            <v>위샤 캡</v>
          </cell>
          <cell r="C237" t="str">
            <v>ST 36C</v>
          </cell>
          <cell r="D237" t="str">
            <v>EA</v>
          </cell>
          <cell r="G237">
            <v>741</v>
          </cell>
          <cell r="H237">
            <v>2480</v>
          </cell>
          <cell r="Q237">
            <v>2480</v>
          </cell>
          <cell r="S237" t="str">
            <v>내선</v>
          </cell>
          <cell r="T237">
            <v>0.03</v>
          </cell>
        </row>
        <row r="238">
          <cell r="A238">
            <v>236</v>
          </cell>
          <cell r="B238" t="str">
            <v>위샤 캡</v>
          </cell>
          <cell r="C238" t="str">
            <v>ST 42C</v>
          </cell>
          <cell r="D238" t="str">
            <v>EA</v>
          </cell>
          <cell r="G238">
            <v>741</v>
          </cell>
          <cell r="H238">
            <v>2770</v>
          </cell>
          <cell r="Q238">
            <v>2770</v>
          </cell>
          <cell r="S238" t="str">
            <v>내선</v>
          </cell>
          <cell r="T238">
            <v>0.03</v>
          </cell>
        </row>
        <row r="239">
          <cell r="A239">
            <v>237</v>
          </cell>
          <cell r="B239" t="str">
            <v>위샤 캡</v>
          </cell>
          <cell r="C239" t="str">
            <v>ST 54C</v>
          </cell>
          <cell r="D239" t="str">
            <v>EA</v>
          </cell>
          <cell r="G239">
            <v>741</v>
          </cell>
          <cell r="H239">
            <v>3440</v>
          </cell>
          <cell r="Q239">
            <v>3440</v>
          </cell>
          <cell r="S239" t="str">
            <v>내선</v>
          </cell>
          <cell r="T239">
            <v>0.04</v>
          </cell>
        </row>
        <row r="240">
          <cell r="A240">
            <v>238</v>
          </cell>
          <cell r="B240" t="str">
            <v>위샤 캡</v>
          </cell>
          <cell r="C240" t="str">
            <v>ST 104C</v>
          </cell>
          <cell r="D240" t="str">
            <v>EA</v>
          </cell>
          <cell r="G240">
            <v>741</v>
          </cell>
          <cell r="H240">
            <v>23910</v>
          </cell>
          <cell r="Q240">
            <v>23910</v>
          </cell>
          <cell r="S240" t="str">
            <v>내선</v>
          </cell>
          <cell r="T240">
            <v>0.04</v>
          </cell>
        </row>
        <row r="241">
          <cell r="A241">
            <v>239</v>
          </cell>
          <cell r="Q241" t="str">
            <v/>
          </cell>
        </row>
        <row r="242">
          <cell r="A242">
            <v>240</v>
          </cell>
          <cell r="Q242" t="str">
            <v/>
          </cell>
        </row>
        <row r="243">
          <cell r="A243">
            <v>241</v>
          </cell>
          <cell r="B243" t="str">
            <v>PULL BOX</v>
          </cell>
          <cell r="C243" t="str">
            <v>100×100×100</v>
          </cell>
          <cell r="D243" t="str">
            <v>EA</v>
          </cell>
          <cell r="G243">
            <v>746</v>
          </cell>
          <cell r="H243">
            <v>1600</v>
          </cell>
          <cell r="Q243">
            <v>1600</v>
          </cell>
          <cell r="S243" t="str">
            <v>내선</v>
          </cell>
          <cell r="T243">
            <v>0.35</v>
          </cell>
          <cell r="U243" t="str">
            <v>내선</v>
          </cell>
          <cell r="V243">
            <v>0.66</v>
          </cell>
          <cell r="Y243" t="str">
            <v>옥외는 벽면</v>
          </cell>
        </row>
        <row r="244">
          <cell r="A244">
            <v>242</v>
          </cell>
          <cell r="B244" t="str">
            <v>PULL BOX</v>
          </cell>
          <cell r="C244" t="str">
            <v>150×150×100</v>
          </cell>
          <cell r="D244" t="str">
            <v>EA</v>
          </cell>
          <cell r="G244">
            <v>746</v>
          </cell>
          <cell r="H244">
            <v>2000</v>
          </cell>
          <cell r="Q244">
            <v>2000</v>
          </cell>
          <cell r="S244" t="str">
            <v>내선</v>
          </cell>
          <cell r="T244">
            <v>0.35</v>
          </cell>
          <cell r="U244" t="str">
            <v>내선</v>
          </cell>
          <cell r="V244">
            <v>0.66</v>
          </cell>
          <cell r="Y244" t="str">
            <v>옥외는 벽면</v>
          </cell>
        </row>
        <row r="245">
          <cell r="A245">
            <v>243</v>
          </cell>
          <cell r="B245" t="str">
            <v>PULL BOX</v>
          </cell>
          <cell r="C245" t="str">
            <v>200×200×100</v>
          </cell>
          <cell r="D245" t="str">
            <v>EA</v>
          </cell>
          <cell r="G245">
            <v>746</v>
          </cell>
          <cell r="H245">
            <v>3100</v>
          </cell>
          <cell r="Q245">
            <v>3100</v>
          </cell>
          <cell r="S245" t="str">
            <v>내선</v>
          </cell>
          <cell r="T245">
            <v>0.35</v>
          </cell>
          <cell r="U245" t="str">
            <v>내선</v>
          </cell>
          <cell r="V245">
            <v>0.66</v>
          </cell>
          <cell r="Y245" t="str">
            <v>옥외는 벽면</v>
          </cell>
        </row>
        <row r="246">
          <cell r="A246">
            <v>244</v>
          </cell>
          <cell r="B246" t="str">
            <v>PULL BOX</v>
          </cell>
          <cell r="C246" t="str">
            <v>250×250×100</v>
          </cell>
          <cell r="D246" t="str">
            <v>EA</v>
          </cell>
          <cell r="G246">
            <v>746</v>
          </cell>
          <cell r="H246">
            <v>4650</v>
          </cell>
          <cell r="Q246">
            <v>4650</v>
          </cell>
          <cell r="S246" t="str">
            <v>내선</v>
          </cell>
          <cell r="T246">
            <v>0.35</v>
          </cell>
          <cell r="U246" t="str">
            <v>내선</v>
          </cell>
          <cell r="V246">
            <v>0.66</v>
          </cell>
          <cell r="Y246" t="str">
            <v>옥외는 벽면</v>
          </cell>
        </row>
        <row r="247">
          <cell r="A247">
            <v>245</v>
          </cell>
          <cell r="B247" t="str">
            <v>PULL BOX</v>
          </cell>
          <cell r="C247" t="str">
            <v>300×300×100</v>
          </cell>
          <cell r="D247" t="str">
            <v>EA</v>
          </cell>
          <cell r="G247">
            <v>746</v>
          </cell>
          <cell r="H247">
            <v>5000</v>
          </cell>
          <cell r="Q247">
            <v>5000</v>
          </cell>
          <cell r="S247" t="str">
            <v>내선</v>
          </cell>
          <cell r="T247">
            <v>0.35</v>
          </cell>
          <cell r="U247" t="str">
            <v>내선</v>
          </cell>
          <cell r="V247">
            <v>0.66</v>
          </cell>
          <cell r="Y247" t="str">
            <v>옥외는 벽면</v>
          </cell>
        </row>
        <row r="248">
          <cell r="A248">
            <v>246</v>
          </cell>
          <cell r="B248" t="str">
            <v>PULL BOX</v>
          </cell>
          <cell r="C248" t="str">
            <v>150×150×150</v>
          </cell>
          <cell r="D248" t="str">
            <v>EA</v>
          </cell>
          <cell r="G248">
            <v>746</v>
          </cell>
          <cell r="H248">
            <v>2350</v>
          </cell>
          <cell r="Q248">
            <v>2350</v>
          </cell>
          <cell r="S248" t="str">
            <v>내선</v>
          </cell>
          <cell r="T248">
            <v>0.35</v>
          </cell>
          <cell r="U248" t="str">
            <v>내선</v>
          </cell>
          <cell r="V248">
            <v>0.66</v>
          </cell>
          <cell r="Y248" t="str">
            <v>옥외는 벽면</v>
          </cell>
        </row>
        <row r="249">
          <cell r="A249">
            <v>247</v>
          </cell>
          <cell r="B249" t="str">
            <v>PULL BOX</v>
          </cell>
          <cell r="C249" t="str">
            <v>200×200×150</v>
          </cell>
          <cell r="D249" t="str">
            <v>EA</v>
          </cell>
          <cell r="G249">
            <v>746</v>
          </cell>
          <cell r="H249">
            <v>3900</v>
          </cell>
          <cell r="Q249">
            <v>3900</v>
          </cell>
          <cell r="S249" t="str">
            <v>내선</v>
          </cell>
          <cell r="T249">
            <v>0.35</v>
          </cell>
          <cell r="U249" t="str">
            <v>내선</v>
          </cell>
          <cell r="V249">
            <v>0.66</v>
          </cell>
          <cell r="Y249" t="str">
            <v>옥외는 벽면</v>
          </cell>
        </row>
        <row r="250">
          <cell r="A250">
            <v>248</v>
          </cell>
          <cell r="B250" t="str">
            <v>PULL BOX</v>
          </cell>
          <cell r="C250" t="str">
            <v>250×250×150</v>
          </cell>
          <cell r="D250" t="str">
            <v>EA</v>
          </cell>
          <cell r="G250">
            <v>746</v>
          </cell>
          <cell r="H250">
            <v>5000</v>
          </cell>
          <cell r="Q250">
            <v>5000</v>
          </cell>
          <cell r="S250" t="str">
            <v>내선</v>
          </cell>
          <cell r="T250">
            <v>0.35</v>
          </cell>
          <cell r="U250" t="str">
            <v>내선</v>
          </cell>
          <cell r="V250">
            <v>0.66</v>
          </cell>
          <cell r="Y250" t="str">
            <v>옥외는 벽면</v>
          </cell>
        </row>
        <row r="251">
          <cell r="A251">
            <v>249</v>
          </cell>
          <cell r="B251" t="str">
            <v>PULL BOX</v>
          </cell>
          <cell r="C251" t="str">
            <v>300×300×150</v>
          </cell>
          <cell r="D251" t="str">
            <v>EA</v>
          </cell>
          <cell r="G251">
            <v>746</v>
          </cell>
          <cell r="H251">
            <v>5750</v>
          </cell>
          <cell r="Q251">
            <v>5750</v>
          </cell>
          <cell r="S251" t="str">
            <v>내선</v>
          </cell>
          <cell r="T251">
            <v>0.35</v>
          </cell>
          <cell r="U251" t="str">
            <v>내선</v>
          </cell>
          <cell r="V251">
            <v>0.66</v>
          </cell>
          <cell r="Y251" t="str">
            <v>옥외는 벽면</v>
          </cell>
        </row>
        <row r="252">
          <cell r="A252">
            <v>250</v>
          </cell>
          <cell r="B252" t="str">
            <v>PULL BOX</v>
          </cell>
          <cell r="C252" t="str">
            <v>400×400×150</v>
          </cell>
          <cell r="D252" t="str">
            <v>EA</v>
          </cell>
          <cell r="G252">
            <v>746</v>
          </cell>
          <cell r="H252">
            <v>9350</v>
          </cell>
          <cell r="Q252">
            <v>9350</v>
          </cell>
          <cell r="S252" t="str">
            <v>내선</v>
          </cell>
          <cell r="T252">
            <v>0.35</v>
          </cell>
          <cell r="U252" t="str">
            <v>내선</v>
          </cell>
          <cell r="V252">
            <v>0.66</v>
          </cell>
          <cell r="Y252" t="str">
            <v>옥외는 벽면</v>
          </cell>
        </row>
        <row r="253">
          <cell r="A253">
            <v>251</v>
          </cell>
          <cell r="B253" t="str">
            <v>PULL BOX</v>
          </cell>
          <cell r="C253" t="str">
            <v>300×300×200</v>
          </cell>
          <cell r="D253" t="str">
            <v>EA</v>
          </cell>
          <cell r="G253">
            <v>746</v>
          </cell>
          <cell r="H253">
            <v>6500</v>
          </cell>
          <cell r="Q253">
            <v>6500</v>
          </cell>
          <cell r="S253" t="str">
            <v>내선</v>
          </cell>
          <cell r="T253">
            <v>0.35</v>
          </cell>
          <cell r="U253" t="str">
            <v>내선</v>
          </cell>
          <cell r="V253">
            <v>0.66</v>
          </cell>
          <cell r="Y253" t="str">
            <v>옥외는 벽면</v>
          </cell>
        </row>
        <row r="254">
          <cell r="A254">
            <v>252</v>
          </cell>
          <cell r="B254" t="str">
            <v>PULL BOX</v>
          </cell>
          <cell r="C254" t="str">
            <v>400×400×200</v>
          </cell>
          <cell r="D254" t="str">
            <v>EA</v>
          </cell>
          <cell r="G254">
            <v>746</v>
          </cell>
          <cell r="H254">
            <v>10200</v>
          </cell>
          <cell r="Q254">
            <v>10200</v>
          </cell>
          <cell r="S254" t="str">
            <v>내선</v>
          </cell>
          <cell r="T254">
            <v>0.66</v>
          </cell>
          <cell r="U254" t="str">
            <v>내선</v>
          </cell>
          <cell r="V254">
            <v>0.95</v>
          </cell>
          <cell r="Y254" t="str">
            <v>옥외는 벽면</v>
          </cell>
        </row>
        <row r="255">
          <cell r="A255">
            <v>253</v>
          </cell>
          <cell r="B255" t="str">
            <v>PULL BOX</v>
          </cell>
          <cell r="C255" t="str">
            <v>500×500×200</v>
          </cell>
          <cell r="D255" t="str">
            <v>EA</v>
          </cell>
          <cell r="G255">
            <v>746</v>
          </cell>
          <cell r="H255">
            <v>18200</v>
          </cell>
          <cell r="Q255">
            <v>18200</v>
          </cell>
          <cell r="S255" t="str">
            <v>내선</v>
          </cell>
          <cell r="T255">
            <v>0.66</v>
          </cell>
          <cell r="U255" t="str">
            <v>내선</v>
          </cell>
          <cell r="V255">
            <v>0.95</v>
          </cell>
          <cell r="Y255" t="str">
            <v>옥외는 벽면</v>
          </cell>
        </row>
        <row r="256">
          <cell r="A256">
            <v>254</v>
          </cell>
          <cell r="B256" t="str">
            <v>PULL BOX</v>
          </cell>
          <cell r="C256" t="str">
            <v>300×300×300</v>
          </cell>
          <cell r="D256" t="str">
            <v>EA</v>
          </cell>
          <cell r="G256">
            <v>746</v>
          </cell>
          <cell r="H256">
            <v>6500</v>
          </cell>
          <cell r="Q256">
            <v>6500</v>
          </cell>
          <cell r="S256" t="str">
            <v>내선</v>
          </cell>
          <cell r="T256">
            <v>0.66</v>
          </cell>
          <cell r="U256" t="str">
            <v>내선</v>
          </cell>
          <cell r="V256">
            <v>0.95</v>
          </cell>
          <cell r="Y256" t="str">
            <v>옥외는 벽면</v>
          </cell>
        </row>
        <row r="257">
          <cell r="A257">
            <v>255</v>
          </cell>
          <cell r="B257" t="str">
            <v>PULL BOX</v>
          </cell>
          <cell r="C257" t="str">
            <v>400×400×300</v>
          </cell>
          <cell r="D257" t="str">
            <v>EA</v>
          </cell>
          <cell r="G257">
            <v>746</v>
          </cell>
          <cell r="H257">
            <v>12100</v>
          </cell>
          <cell r="Q257">
            <v>12100</v>
          </cell>
          <cell r="S257" t="str">
            <v>내선</v>
          </cell>
          <cell r="T257">
            <v>0.66</v>
          </cell>
          <cell r="U257" t="str">
            <v>내선</v>
          </cell>
          <cell r="V257">
            <v>0.95</v>
          </cell>
          <cell r="Y257" t="str">
            <v>옥외는 벽면</v>
          </cell>
        </row>
        <row r="258">
          <cell r="A258">
            <v>256</v>
          </cell>
          <cell r="B258" t="str">
            <v>PULL BOX</v>
          </cell>
          <cell r="C258" t="str">
            <v>500×500×300</v>
          </cell>
          <cell r="D258" t="str">
            <v>EA</v>
          </cell>
          <cell r="G258">
            <v>746</v>
          </cell>
          <cell r="H258">
            <v>22000</v>
          </cell>
          <cell r="Q258">
            <v>22000</v>
          </cell>
          <cell r="S258" t="str">
            <v>내선</v>
          </cell>
          <cell r="T258">
            <v>0.66</v>
          </cell>
          <cell r="U258" t="str">
            <v>내선</v>
          </cell>
          <cell r="V258">
            <v>0.95</v>
          </cell>
          <cell r="Y258" t="str">
            <v>옥외는 벽면</v>
          </cell>
        </row>
        <row r="259">
          <cell r="A259">
            <v>257</v>
          </cell>
          <cell r="B259" t="str">
            <v>PULL BOX</v>
          </cell>
          <cell r="C259" t="str">
            <v>600×600×300</v>
          </cell>
          <cell r="D259" t="str">
            <v>EA</v>
          </cell>
          <cell r="G259">
            <v>746</v>
          </cell>
          <cell r="H259">
            <v>27500</v>
          </cell>
          <cell r="Q259">
            <v>27500</v>
          </cell>
          <cell r="S259" t="str">
            <v>내선</v>
          </cell>
          <cell r="T259">
            <v>0.66</v>
          </cell>
          <cell r="U259" t="str">
            <v>내선</v>
          </cell>
          <cell r="V259">
            <v>0.95</v>
          </cell>
          <cell r="Y259" t="str">
            <v>옥외는 벽면</v>
          </cell>
        </row>
        <row r="260">
          <cell r="A260">
            <v>258</v>
          </cell>
          <cell r="B260" t="str">
            <v>PULL BOX</v>
          </cell>
          <cell r="C260" t="str">
            <v>600×600×400</v>
          </cell>
          <cell r="D260" t="str">
            <v>EA</v>
          </cell>
          <cell r="G260">
            <v>746</v>
          </cell>
          <cell r="H260">
            <v>33000</v>
          </cell>
          <cell r="Q260">
            <v>33000</v>
          </cell>
          <cell r="S260" t="str">
            <v>내선</v>
          </cell>
          <cell r="T260">
            <v>0.66</v>
          </cell>
          <cell r="U260" t="str">
            <v>내선</v>
          </cell>
          <cell r="V260">
            <v>0.95</v>
          </cell>
          <cell r="Y260" t="str">
            <v>옥외는 벽면</v>
          </cell>
        </row>
        <row r="261">
          <cell r="A261">
            <v>259</v>
          </cell>
          <cell r="Q261" t="str">
            <v/>
          </cell>
        </row>
        <row r="262">
          <cell r="A262">
            <v>260</v>
          </cell>
          <cell r="Q262" t="str">
            <v/>
          </cell>
        </row>
        <row r="263">
          <cell r="A263">
            <v>261</v>
          </cell>
          <cell r="Q263" t="str">
            <v/>
          </cell>
        </row>
        <row r="264">
          <cell r="A264">
            <v>262</v>
          </cell>
          <cell r="Q264" t="str">
            <v/>
          </cell>
        </row>
        <row r="265">
          <cell r="A265">
            <v>263</v>
          </cell>
          <cell r="B265" t="str">
            <v>노출박스</v>
          </cell>
          <cell r="C265" t="str">
            <v>16C 1방출</v>
          </cell>
          <cell r="D265" t="str">
            <v>EA</v>
          </cell>
          <cell r="G265">
            <v>748</v>
          </cell>
          <cell r="H265">
            <v>2040</v>
          </cell>
          <cell r="Q265">
            <v>2040</v>
          </cell>
          <cell r="S265" t="str">
            <v>내선</v>
          </cell>
          <cell r="T265">
            <v>0.28999999999999998</v>
          </cell>
        </row>
        <row r="266">
          <cell r="A266">
            <v>264</v>
          </cell>
          <cell r="B266" t="str">
            <v>노출박스</v>
          </cell>
          <cell r="C266" t="str">
            <v>16C 2방출</v>
          </cell>
          <cell r="D266" t="str">
            <v>EA</v>
          </cell>
          <cell r="G266">
            <v>748</v>
          </cell>
          <cell r="H266">
            <v>2167</v>
          </cell>
          <cell r="Q266">
            <v>2167</v>
          </cell>
          <cell r="S266" t="str">
            <v>내선</v>
          </cell>
          <cell r="T266">
            <v>0.28999999999999998</v>
          </cell>
        </row>
        <row r="267">
          <cell r="A267">
            <v>265</v>
          </cell>
          <cell r="B267" t="str">
            <v>노출박스</v>
          </cell>
          <cell r="C267" t="str">
            <v>22C 1방출</v>
          </cell>
          <cell r="D267" t="str">
            <v>EA</v>
          </cell>
          <cell r="G267">
            <v>748</v>
          </cell>
          <cell r="H267">
            <v>2295</v>
          </cell>
          <cell r="Q267">
            <v>2295</v>
          </cell>
          <cell r="S267" t="str">
            <v>내선</v>
          </cell>
          <cell r="T267">
            <v>0.28999999999999998</v>
          </cell>
        </row>
        <row r="268">
          <cell r="A268">
            <v>266</v>
          </cell>
          <cell r="B268" t="str">
            <v>노출박스</v>
          </cell>
          <cell r="C268" t="str">
            <v>22C 2방출</v>
          </cell>
          <cell r="D268" t="str">
            <v>EA</v>
          </cell>
          <cell r="G268">
            <v>748</v>
          </cell>
          <cell r="H268">
            <v>2465</v>
          </cell>
          <cell r="Q268">
            <v>2465</v>
          </cell>
          <cell r="S268" t="str">
            <v>내선</v>
          </cell>
          <cell r="T268">
            <v>0.28999999999999998</v>
          </cell>
        </row>
        <row r="269">
          <cell r="A269">
            <v>267</v>
          </cell>
          <cell r="B269" t="str">
            <v>노출박스</v>
          </cell>
          <cell r="C269" t="str">
            <v>28C 1방출</v>
          </cell>
          <cell r="D269" t="str">
            <v>EA</v>
          </cell>
          <cell r="G269">
            <v>748</v>
          </cell>
          <cell r="H269">
            <v>3655</v>
          </cell>
          <cell r="Q269">
            <v>3655</v>
          </cell>
          <cell r="S269" t="str">
            <v>내선</v>
          </cell>
          <cell r="T269">
            <v>0.28999999999999998</v>
          </cell>
        </row>
        <row r="270">
          <cell r="A270">
            <v>268</v>
          </cell>
          <cell r="B270" t="str">
            <v>노출박스</v>
          </cell>
          <cell r="C270" t="str">
            <v>28C 2방출</v>
          </cell>
          <cell r="D270" t="str">
            <v>EA</v>
          </cell>
          <cell r="G270">
            <v>748</v>
          </cell>
          <cell r="H270">
            <v>3995</v>
          </cell>
          <cell r="Q270">
            <v>3995</v>
          </cell>
          <cell r="S270" t="str">
            <v>내선</v>
          </cell>
          <cell r="T270">
            <v>0.28999999999999998</v>
          </cell>
        </row>
        <row r="271">
          <cell r="A271">
            <v>269</v>
          </cell>
          <cell r="Q271" t="str">
            <v/>
          </cell>
        </row>
        <row r="272">
          <cell r="A272">
            <v>270</v>
          </cell>
          <cell r="Q272" t="str">
            <v/>
          </cell>
        </row>
        <row r="273">
          <cell r="A273">
            <v>271</v>
          </cell>
          <cell r="B273" t="str">
            <v>Outlet Box</v>
          </cell>
          <cell r="C273" t="str">
            <v>4각 천정</v>
          </cell>
          <cell r="D273" t="str">
            <v>EA</v>
          </cell>
          <cell r="G273">
            <v>748</v>
          </cell>
          <cell r="H273">
            <v>630</v>
          </cell>
          <cell r="Q273">
            <v>630</v>
          </cell>
          <cell r="S273" t="str">
            <v>내선</v>
          </cell>
          <cell r="T273">
            <v>0.12</v>
          </cell>
        </row>
        <row r="274">
          <cell r="A274">
            <v>272</v>
          </cell>
          <cell r="B274" t="str">
            <v>Outlet Box</v>
          </cell>
          <cell r="C274" t="str">
            <v>4각벽부</v>
          </cell>
          <cell r="D274" t="str">
            <v>EA</v>
          </cell>
          <cell r="G274">
            <v>748</v>
          </cell>
          <cell r="H274">
            <v>630</v>
          </cell>
          <cell r="Q274">
            <v>630</v>
          </cell>
          <cell r="S274" t="str">
            <v>내선</v>
          </cell>
          <cell r="T274">
            <v>0.2</v>
          </cell>
        </row>
        <row r="275">
          <cell r="A275">
            <v>273</v>
          </cell>
          <cell r="B275" t="str">
            <v>Outlet Box</v>
          </cell>
          <cell r="C275" t="str">
            <v xml:space="preserve">  8 각</v>
          </cell>
          <cell r="D275" t="str">
            <v>EA</v>
          </cell>
          <cell r="G275">
            <v>748</v>
          </cell>
          <cell r="H275">
            <v>540</v>
          </cell>
          <cell r="Q275">
            <v>540</v>
          </cell>
          <cell r="S275" t="str">
            <v>내선</v>
          </cell>
          <cell r="T275">
            <v>0.12</v>
          </cell>
        </row>
        <row r="276">
          <cell r="A276">
            <v>274</v>
          </cell>
          <cell r="B276" t="str">
            <v>Outlet Box</v>
          </cell>
          <cell r="C276" t="str">
            <v>SW</v>
          </cell>
          <cell r="D276" t="str">
            <v>EA</v>
          </cell>
          <cell r="G276">
            <v>748</v>
          </cell>
          <cell r="H276">
            <v>495</v>
          </cell>
          <cell r="Q276">
            <v>495</v>
          </cell>
          <cell r="S276" t="str">
            <v>내선</v>
          </cell>
          <cell r="T276">
            <v>0.2</v>
          </cell>
        </row>
        <row r="277">
          <cell r="A277">
            <v>275</v>
          </cell>
          <cell r="B277" t="str">
            <v>PVC  Outlet Box</v>
          </cell>
          <cell r="C277" t="str">
            <v xml:space="preserve">  8 각</v>
          </cell>
          <cell r="D277" t="str">
            <v>EA</v>
          </cell>
          <cell r="G277">
            <v>749</v>
          </cell>
          <cell r="H277">
            <v>670</v>
          </cell>
          <cell r="Q277">
            <v>670</v>
          </cell>
          <cell r="S277" t="str">
            <v>내선</v>
          </cell>
          <cell r="T277">
            <v>0.12</v>
          </cell>
        </row>
        <row r="278">
          <cell r="A278">
            <v>276</v>
          </cell>
          <cell r="B278" t="str">
            <v>PVC  Outlet Box</v>
          </cell>
          <cell r="C278" t="str">
            <v xml:space="preserve">  4 각</v>
          </cell>
          <cell r="D278" t="str">
            <v>EA</v>
          </cell>
          <cell r="G278">
            <v>749</v>
          </cell>
          <cell r="H278">
            <v>745</v>
          </cell>
          <cell r="Q278">
            <v>745</v>
          </cell>
          <cell r="S278" t="str">
            <v>내선</v>
          </cell>
          <cell r="T278">
            <v>0.12</v>
          </cell>
        </row>
        <row r="279">
          <cell r="A279">
            <v>277</v>
          </cell>
          <cell r="B279" t="str">
            <v>콘센트(접지극부 )</v>
          </cell>
          <cell r="C279" t="str">
            <v>1구 2P 15A 250V</v>
          </cell>
          <cell r="D279" t="str">
            <v>EA</v>
          </cell>
          <cell r="G279">
            <v>804</v>
          </cell>
          <cell r="H279">
            <v>1010</v>
          </cell>
          <cell r="Q279">
            <v>1010</v>
          </cell>
          <cell r="S279" t="str">
            <v>내선</v>
          </cell>
          <cell r="T279">
            <v>0.08</v>
          </cell>
        </row>
        <row r="280">
          <cell r="A280">
            <v>278</v>
          </cell>
          <cell r="B280" t="str">
            <v>콘센트(접지극부 )</v>
          </cell>
          <cell r="C280" t="str">
            <v>1구방폭 2P 15A 250V</v>
          </cell>
          <cell r="D280" t="str">
            <v>EA</v>
          </cell>
          <cell r="G280">
            <v>818</v>
          </cell>
          <cell r="H280">
            <v>67000</v>
          </cell>
          <cell r="Q280">
            <v>67000</v>
          </cell>
          <cell r="S280" t="str">
            <v>내선</v>
          </cell>
          <cell r="T280">
            <v>0.16</v>
          </cell>
        </row>
        <row r="281">
          <cell r="A281">
            <v>279</v>
          </cell>
          <cell r="B281" t="str">
            <v>콘센트(접지극부 )</v>
          </cell>
          <cell r="C281" t="str">
            <v>1구방수 2P 15A 250V</v>
          </cell>
          <cell r="D281" t="str">
            <v>EA</v>
          </cell>
          <cell r="G281">
            <v>804</v>
          </cell>
          <cell r="H281">
            <v>2500</v>
          </cell>
          <cell r="Q281">
            <v>2500</v>
          </cell>
          <cell r="S281" t="str">
            <v>내선</v>
          </cell>
          <cell r="T281">
            <v>0.08</v>
          </cell>
        </row>
        <row r="282">
          <cell r="A282">
            <v>280</v>
          </cell>
          <cell r="B282" t="str">
            <v>콘센트(접지극부 )</v>
          </cell>
          <cell r="C282" t="str">
            <v>2구 2P 15A 250V</v>
          </cell>
          <cell r="D282" t="str">
            <v>EA</v>
          </cell>
          <cell r="G282">
            <v>804</v>
          </cell>
          <cell r="H282">
            <v>1300</v>
          </cell>
          <cell r="Q282">
            <v>1300</v>
          </cell>
          <cell r="S282" t="str">
            <v>내선</v>
          </cell>
          <cell r="T282">
            <v>0.08</v>
          </cell>
        </row>
        <row r="283">
          <cell r="A283">
            <v>281</v>
          </cell>
          <cell r="B283" t="str">
            <v>콘센트(접지극부 )</v>
          </cell>
          <cell r="C283" t="str">
            <v>2구 2P 30A 250V</v>
          </cell>
          <cell r="D283" t="str">
            <v>EA</v>
          </cell>
          <cell r="G283">
            <v>806</v>
          </cell>
          <cell r="H283">
            <v>1452</v>
          </cell>
          <cell r="Q283">
            <v>1452</v>
          </cell>
          <cell r="S283" t="str">
            <v>내선</v>
          </cell>
          <cell r="T283">
            <v>0.08</v>
          </cell>
        </row>
        <row r="284">
          <cell r="A284">
            <v>282</v>
          </cell>
          <cell r="B284" t="str">
            <v>콘센트(접지극부 )</v>
          </cell>
          <cell r="C284" t="str">
            <v>3P 20A 250V</v>
          </cell>
          <cell r="D284" t="str">
            <v>EA</v>
          </cell>
          <cell r="G284">
            <v>806</v>
          </cell>
          <cell r="H284">
            <v>1074</v>
          </cell>
          <cell r="Q284">
            <v>1074</v>
          </cell>
          <cell r="S284" t="str">
            <v>내선</v>
          </cell>
          <cell r="T284">
            <v>9.5000000000000001E-2</v>
          </cell>
        </row>
        <row r="285">
          <cell r="A285">
            <v>283</v>
          </cell>
          <cell r="B285" t="str">
            <v>콘센트(접지극부 )</v>
          </cell>
          <cell r="C285" t="str">
            <v>3P 30A 250V</v>
          </cell>
          <cell r="D285" t="str">
            <v>EA</v>
          </cell>
          <cell r="Q285">
            <v>0</v>
          </cell>
          <cell r="S285" t="str">
            <v>내선</v>
          </cell>
          <cell r="T285">
            <v>0.14499999999999999</v>
          </cell>
        </row>
        <row r="286">
          <cell r="A286">
            <v>284</v>
          </cell>
          <cell r="Q286" t="str">
            <v/>
          </cell>
        </row>
        <row r="287">
          <cell r="A287">
            <v>285</v>
          </cell>
          <cell r="Q287" t="str">
            <v/>
          </cell>
        </row>
        <row r="288">
          <cell r="A288">
            <v>286</v>
          </cell>
          <cell r="B288" t="str">
            <v>전화용 콘센트</v>
          </cell>
          <cell r="C288" t="str">
            <v>체신부규격4P</v>
          </cell>
          <cell r="D288" t="str">
            <v>EA</v>
          </cell>
          <cell r="G288">
            <v>804</v>
          </cell>
          <cell r="H288">
            <v>620</v>
          </cell>
          <cell r="Q288">
            <v>620</v>
          </cell>
          <cell r="S288" t="str">
            <v>통내</v>
          </cell>
          <cell r="T288">
            <v>7.0000000000000007E-2</v>
          </cell>
        </row>
        <row r="289">
          <cell r="A289">
            <v>287</v>
          </cell>
          <cell r="B289" t="str">
            <v>TV유니트</v>
          </cell>
          <cell r="C289" t="str">
            <v>IN 75</v>
          </cell>
          <cell r="D289" t="str">
            <v>EA</v>
          </cell>
          <cell r="G289">
            <v>804</v>
          </cell>
          <cell r="H289">
            <v>1700</v>
          </cell>
          <cell r="Q289">
            <v>1700</v>
          </cell>
          <cell r="S289" t="str">
            <v>통내</v>
          </cell>
          <cell r="T289">
            <v>0.08</v>
          </cell>
        </row>
        <row r="290">
          <cell r="A290">
            <v>288</v>
          </cell>
          <cell r="Q290" t="str">
            <v/>
          </cell>
        </row>
        <row r="291">
          <cell r="A291">
            <v>289</v>
          </cell>
          <cell r="Q291" t="str">
            <v/>
          </cell>
        </row>
        <row r="292">
          <cell r="A292">
            <v>290</v>
          </cell>
          <cell r="B292" t="str">
            <v>텀블러SW</v>
          </cell>
          <cell r="C292" t="str">
            <v>1로 1구 램프</v>
          </cell>
          <cell r="D292" t="str">
            <v>EA</v>
          </cell>
          <cell r="G292">
            <v>804</v>
          </cell>
          <cell r="H292">
            <v>1080</v>
          </cell>
          <cell r="Q292">
            <v>1080</v>
          </cell>
          <cell r="S292" t="str">
            <v>내선</v>
          </cell>
          <cell r="T292">
            <v>6.5000000000000002E-2</v>
          </cell>
        </row>
        <row r="293">
          <cell r="A293">
            <v>291</v>
          </cell>
          <cell r="B293" t="str">
            <v>텀블러SW</v>
          </cell>
          <cell r="C293" t="str">
            <v>1로 1구  방폭2P 10A</v>
          </cell>
          <cell r="D293" t="str">
            <v>EA</v>
          </cell>
          <cell r="G293">
            <v>818</v>
          </cell>
          <cell r="H293">
            <v>38600</v>
          </cell>
          <cell r="Q293">
            <v>38600</v>
          </cell>
          <cell r="S293" t="str">
            <v>내선</v>
          </cell>
          <cell r="T293">
            <v>0.13</v>
          </cell>
        </row>
        <row r="294">
          <cell r="A294">
            <v>292</v>
          </cell>
          <cell r="B294" t="str">
            <v>텀블러SW</v>
          </cell>
          <cell r="C294" t="str">
            <v>1로 2구 램프</v>
          </cell>
          <cell r="D294" t="str">
            <v>EA</v>
          </cell>
          <cell r="G294">
            <v>804</v>
          </cell>
          <cell r="H294">
            <v>1840</v>
          </cell>
          <cell r="Q294">
            <v>1840</v>
          </cell>
          <cell r="S294" t="str">
            <v>내선</v>
          </cell>
          <cell r="T294">
            <v>8.5000000000000006E-2</v>
          </cell>
        </row>
        <row r="295">
          <cell r="A295">
            <v>293</v>
          </cell>
          <cell r="B295" t="str">
            <v>텀블러SW</v>
          </cell>
          <cell r="C295" t="str">
            <v>1로 3구 램프</v>
          </cell>
          <cell r="D295" t="str">
            <v>EA</v>
          </cell>
          <cell r="G295">
            <v>804</v>
          </cell>
          <cell r="H295">
            <v>2600</v>
          </cell>
          <cell r="Q295">
            <v>2600</v>
          </cell>
          <cell r="S295" t="str">
            <v>내선</v>
          </cell>
          <cell r="T295">
            <v>8.5000000000000006E-2</v>
          </cell>
        </row>
        <row r="296">
          <cell r="A296">
            <v>294</v>
          </cell>
          <cell r="B296" t="str">
            <v>텀블러SW</v>
          </cell>
          <cell r="C296" t="str">
            <v>3로 1구 램프</v>
          </cell>
          <cell r="D296" t="str">
            <v>EA</v>
          </cell>
          <cell r="G296">
            <v>804</v>
          </cell>
          <cell r="H296">
            <v>1210</v>
          </cell>
          <cell r="Q296">
            <v>1210</v>
          </cell>
          <cell r="S296" t="str">
            <v>내선</v>
          </cell>
          <cell r="T296">
            <v>8.5000000000000006E-2</v>
          </cell>
        </row>
        <row r="297">
          <cell r="A297">
            <v>295</v>
          </cell>
          <cell r="B297" t="str">
            <v>텀블러SW</v>
          </cell>
          <cell r="C297" t="str">
            <v>3로  2구</v>
          </cell>
          <cell r="D297" t="str">
            <v>EA</v>
          </cell>
          <cell r="G297">
            <v>804</v>
          </cell>
          <cell r="H297">
            <v>2100</v>
          </cell>
          <cell r="Q297">
            <v>2100</v>
          </cell>
          <cell r="S297" t="str">
            <v>내선</v>
          </cell>
          <cell r="T297">
            <v>0.10200000000000001</v>
          </cell>
        </row>
        <row r="298">
          <cell r="A298">
            <v>296</v>
          </cell>
          <cell r="B298" t="str">
            <v>텀블러SW</v>
          </cell>
          <cell r="C298" t="str">
            <v>4로 1구 램프</v>
          </cell>
          <cell r="D298" t="str">
            <v>EA</v>
          </cell>
          <cell r="G298">
            <v>804</v>
          </cell>
          <cell r="H298">
            <v>2020</v>
          </cell>
          <cell r="Q298">
            <v>2020</v>
          </cell>
          <cell r="S298" t="str">
            <v>내선</v>
          </cell>
          <cell r="T298">
            <v>0.1</v>
          </cell>
        </row>
        <row r="299">
          <cell r="A299">
            <v>297</v>
          </cell>
          <cell r="B299" t="str">
            <v>텀블러SW</v>
          </cell>
          <cell r="C299" t="str">
            <v>4로 2구 램프</v>
          </cell>
          <cell r="D299" t="str">
            <v>EA</v>
          </cell>
          <cell r="G299">
            <v>804</v>
          </cell>
          <cell r="H299">
            <v>3720</v>
          </cell>
          <cell r="Q299">
            <v>3720</v>
          </cell>
          <cell r="S299" t="str">
            <v>내선</v>
          </cell>
          <cell r="T299">
            <v>0.12</v>
          </cell>
        </row>
        <row r="300">
          <cell r="A300">
            <v>298</v>
          </cell>
          <cell r="Q300" t="str">
            <v/>
          </cell>
        </row>
        <row r="301">
          <cell r="A301">
            <v>299</v>
          </cell>
          <cell r="Q301" t="str">
            <v/>
          </cell>
        </row>
        <row r="302">
          <cell r="A302">
            <v>300</v>
          </cell>
          <cell r="B302" t="str">
            <v>등 기 구</v>
          </cell>
          <cell r="C302" t="str">
            <v>IL-60W 벽부</v>
          </cell>
          <cell r="D302" t="str">
            <v>EA</v>
          </cell>
          <cell r="G302">
            <v>816</v>
          </cell>
          <cell r="H302">
            <v>25500</v>
          </cell>
          <cell r="Q302">
            <v>25500</v>
          </cell>
          <cell r="S302" t="str">
            <v>내선</v>
          </cell>
          <cell r="T302">
            <v>0.15</v>
          </cell>
        </row>
        <row r="303">
          <cell r="A303">
            <v>301</v>
          </cell>
          <cell r="B303" t="str">
            <v>등 기 구</v>
          </cell>
          <cell r="C303" t="str">
            <v>IL-100W 벽부</v>
          </cell>
          <cell r="D303" t="str">
            <v>EA</v>
          </cell>
          <cell r="G303">
            <v>816</v>
          </cell>
          <cell r="H303">
            <v>25500</v>
          </cell>
          <cell r="Q303">
            <v>25500</v>
          </cell>
          <cell r="S303" t="str">
            <v>내선</v>
          </cell>
          <cell r="T303">
            <v>0.158</v>
          </cell>
        </row>
        <row r="304">
          <cell r="A304">
            <v>302</v>
          </cell>
          <cell r="B304" t="str">
            <v>등 기 구</v>
          </cell>
          <cell r="C304" t="str">
            <v>IL-200W 벽부</v>
          </cell>
          <cell r="D304" t="str">
            <v>EA</v>
          </cell>
          <cell r="G304">
            <v>816</v>
          </cell>
          <cell r="H304">
            <v>25500</v>
          </cell>
          <cell r="Q304">
            <v>25500</v>
          </cell>
          <cell r="S304" t="str">
            <v>내선</v>
          </cell>
          <cell r="T304">
            <v>0.158</v>
          </cell>
        </row>
        <row r="305">
          <cell r="A305">
            <v>303</v>
          </cell>
          <cell r="B305" t="str">
            <v>등 기 구</v>
          </cell>
          <cell r="C305" t="str">
            <v>IL-60W 천정매입</v>
          </cell>
          <cell r="D305" t="str">
            <v>EA</v>
          </cell>
          <cell r="G305">
            <v>816</v>
          </cell>
          <cell r="H305">
            <v>25500</v>
          </cell>
          <cell r="Q305">
            <v>25500</v>
          </cell>
          <cell r="S305" t="str">
            <v>내선</v>
          </cell>
          <cell r="T305">
            <v>0.245</v>
          </cell>
        </row>
        <row r="306">
          <cell r="A306">
            <v>304</v>
          </cell>
          <cell r="B306" t="str">
            <v>등 기 구</v>
          </cell>
          <cell r="C306" t="str">
            <v>IL-60W 천정직부</v>
          </cell>
          <cell r="D306" t="str">
            <v>EA</v>
          </cell>
          <cell r="G306">
            <v>816</v>
          </cell>
          <cell r="H306">
            <v>25500</v>
          </cell>
          <cell r="Q306">
            <v>25500</v>
          </cell>
          <cell r="S306" t="str">
            <v>내선</v>
          </cell>
          <cell r="T306">
            <v>0.18</v>
          </cell>
        </row>
        <row r="307">
          <cell r="A307">
            <v>305</v>
          </cell>
          <cell r="B307" t="str">
            <v>등 기 구</v>
          </cell>
          <cell r="C307" t="str">
            <v>IL-100W 천정직부</v>
          </cell>
          <cell r="D307" t="str">
            <v>EA</v>
          </cell>
          <cell r="G307">
            <v>816</v>
          </cell>
          <cell r="H307">
            <v>25500</v>
          </cell>
          <cell r="Q307">
            <v>25500</v>
          </cell>
          <cell r="S307" t="str">
            <v>내선</v>
          </cell>
          <cell r="T307">
            <v>0.19</v>
          </cell>
        </row>
        <row r="308">
          <cell r="A308">
            <v>306</v>
          </cell>
          <cell r="B308" t="str">
            <v>등 기 구</v>
          </cell>
          <cell r="C308" t="str">
            <v>비상등</v>
          </cell>
          <cell r="D308" t="str">
            <v>EA</v>
          </cell>
          <cell r="G308">
            <v>650</v>
          </cell>
          <cell r="H308">
            <v>95000</v>
          </cell>
          <cell r="Q308">
            <v>95000</v>
          </cell>
          <cell r="S308" t="str">
            <v>내선</v>
          </cell>
          <cell r="T308">
            <v>0.158</v>
          </cell>
        </row>
        <row r="309">
          <cell r="A309">
            <v>307</v>
          </cell>
          <cell r="Q309" t="str">
            <v/>
          </cell>
        </row>
        <row r="310">
          <cell r="A310">
            <v>308</v>
          </cell>
          <cell r="B310" t="str">
            <v>등 기 구</v>
          </cell>
          <cell r="C310" t="str">
            <v>FL 2/40삼각벽부</v>
          </cell>
          <cell r="D310" t="str">
            <v>EA</v>
          </cell>
          <cell r="G310">
            <v>811</v>
          </cell>
          <cell r="H310">
            <v>27500</v>
          </cell>
          <cell r="Q310">
            <v>27500</v>
          </cell>
          <cell r="S310" t="str">
            <v>내선</v>
          </cell>
          <cell r="T310">
            <v>0.36499999999999999</v>
          </cell>
        </row>
        <row r="311">
          <cell r="A311">
            <v>309</v>
          </cell>
          <cell r="B311" t="str">
            <v>등 기 구</v>
          </cell>
          <cell r="C311" t="str">
            <v>FL 2/20삼각직부</v>
          </cell>
          <cell r="D311" t="str">
            <v>EA</v>
          </cell>
          <cell r="G311">
            <v>811</v>
          </cell>
          <cell r="H311">
            <v>24000</v>
          </cell>
          <cell r="Q311">
            <v>24000</v>
          </cell>
          <cell r="S311" t="str">
            <v>내선</v>
          </cell>
          <cell r="T311">
            <v>0.19500000000000001</v>
          </cell>
        </row>
        <row r="312">
          <cell r="A312">
            <v>310</v>
          </cell>
          <cell r="B312" t="str">
            <v>등 기 구</v>
          </cell>
          <cell r="C312" t="str">
            <v>FL 2/40삼각직부</v>
          </cell>
          <cell r="D312" t="str">
            <v>EA</v>
          </cell>
          <cell r="G312">
            <v>811</v>
          </cell>
          <cell r="H312">
            <v>26500</v>
          </cell>
          <cell r="Q312">
            <v>26500</v>
          </cell>
          <cell r="S312" t="str">
            <v>내선</v>
          </cell>
          <cell r="T312">
            <v>0.30499999999999999</v>
          </cell>
        </row>
        <row r="313">
          <cell r="A313">
            <v>311</v>
          </cell>
          <cell r="B313" t="str">
            <v>등 기 구</v>
          </cell>
          <cell r="C313" t="str">
            <v>FL 1/40삼각직부</v>
          </cell>
          <cell r="D313" t="str">
            <v>EA</v>
          </cell>
          <cell r="G313">
            <v>811</v>
          </cell>
          <cell r="H313">
            <v>15500</v>
          </cell>
          <cell r="Q313">
            <v>15500</v>
          </cell>
          <cell r="S313" t="str">
            <v>내선</v>
          </cell>
          <cell r="T313">
            <v>0.245</v>
          </cell>
        </row>
        <row r="314">
          <cell r="A314">
            <v>312</v>
          </cell>
          <cell r="B314" t="str">
            <v>등 기 구(SUS)</v>
          </cell>
          <cell r="C314" t="str">
            <v>FL 1/40삼각직부</v>
          </cell>
          <cell r="D314" t="str">
            <v>EA</v>
          </cell>
          <cell r="K314" t="str">
            <v>신일조명</v>
          </cell>
          <cell r="L314">
            <v>23500</v>
          </cell>
          <cell r="Q314">
            <v>23500</v>
          </cell>
          <cell r="S314" t="str">
            <v>내선</v>
          </cell>
          <cell r="T314">
            <v>0.245</v>
          </cell>
        </row>
        <row r="315">
          <cell r="A315">
            <v>313</v>
          </cell>
          <cell r="B315" t="str">
            <v>등 기 구</v>
          </cell>
          <cell r="C315" t="str">
            <v>FL 2/20매입</v>
          </cell>
          <cell r="D315" t="str">
            <v>EA</v>
          </cell>
          <cell r="G315">
            <v>811</v>
          </cell>
          <cell r="H315">
            <v>28000</v>
          </cell>
          <cell r="Q315">
            <v>28000</v>
          </cell>
          <cell r="S315" t="str">
            <v>내선</v>
          </cell>
          <cell r="T315">
            <v>0.32</v>
          </cell>
        </row>
        <row r="316">
          <cell r="A316">
            <v>314</v>
          </cell>
          <cell r="B316" t="str">
            <v>등 기 구</v>
          </cell>
          <cell r="C316" t="str">
            <v>FL 4/20매입</v>
          </cell>
          <cell r="D316" t="str">
            <v>EA</v>
          </cell>
          <cell r="G316">
            <v>811</v>
          </cell>
          <cell r="H316">
            <v>49500</v>
          </cell>
          <cell r="Q316">
            <v>49500</v>
          </cell>
          <cell r="S316" t="str">
            <v>내선</v>
          </cell>
          <cell r="T316">
            <v>0.56999999999999995</v>
          </cell>
        </row>
        <row r="317">
          <cell r="A317">
            <v>315</v>
          </cell>
          <cell r="B317" t="str">
            <v>등 기 구</v>
          </cell>
          <cell r="C317" t="str">
            <v>FL 2/40매입</v>
          </cell>
          <cell r="D317" t="str">
            <v>EA</v>
          </cell>
          <cell r="G317">
            <v>811</v>
          </cell>
          <cell r="H317">
            <v>35000</v>
          </cell>
          <cell r="Q317">
            <v>35000</v>
          </cell>
          <cell r="S317" t="str">
            <v>내선</v>
          </cell>
          <cell r="T317">
            <v>0.48799999999999999</v>
          </cell>
        </row>
        <row r="318">
          <cell r="A318">
            <v>316</v>
          </cell>
          <cell r="B318" t="str">
            <v>등 기 구</v>
          </cell>
          <cell r="C318" t="str">
            <v>FL 2/20펜던트</v>
          </cell>
          <cell r="D318" t="str">
            <v>EA</v>
          </cell>
          <cell r="G318">
            <v>811</v>
          </cell>
          <cell r="H318">
            <v>24500</v>
          </cell>
          <cell r="Q318">
            <v>24500</v>
          </cell>
          <cell r="S318" t="str">
            <v>내선</v>
          </cell>
          <cell r="T318">
            <v>0.23499999999999999</v>
          </cell>
        </row>
        <row r="319">
          <cell r="A319">
            <v>317</v>
          </cell>
          <cell r="B319" t="str">
            <v>등 기 구</v>
          </cell>
          <cell r="C319" t="str">
            <v>FL 2/40펜던트</v>
          </cell>
          <cell r="D319" t="str">
            <v>EA</v>
          </cell>
          <cell r="G319">
            <v>811</v>
          </cell>
          <cell r="H319">
            <v>27500</v>
          </cell>
          <cell r="Q319">
            <v>27500</v>
          </cell>
          <cell r="S319" t="str">
            <v>내선</v>
          </cell>
          <cell r="T319">
            <v>0.36499999999999999</v>
          </cell>
        </row>
        <row r="320">
          <cell r="A320">
            <v>318</v>
          </cell>
          <cell r="B320" t="str">
            <v>등 기 구</v>
          </cell>
          <cell r="C320" t="str">
            <v>FL 1/40펜던트</v>
          </cell>
          <cell r="D320" t="str">
            <v>EA</v>
          </cell>
          <cell r="G320">
            <v>811</v>
          </cell>
          <cell r="H320">
            <v>16500</v>
          </cell>
          <cell r="Q320">
            <v>16500</v>
          </cell>
          <cell r="S320" t="str">
            <v>내선</v>
          </cell>
          <cell r="T320">
            <v>0.29499999999999998</v>
          </cell>
        </row>
        <row r="321">
          <cell r="A321">
            <v>319</v>
          </cell>
          <cell r="B321" t="str">
            <v>등 기 구</v>
          </cell>
          <cell r="C321" t="str">
            <v>FL 1/30W 천정직부</v>
          </cell>
          <cell r="D321" t="str">
            <v>EA</v>
          </cell>
          <cell r="Q321">
            <v>0</v>
          </cell>
          <cell r="S321" t="str">
            <v>내선</v>
          </cell>
          <cell r="T321">
            <v>0.16500000000000001</v>
          </cell>
        </row>
        <row r="322">
          <cell r="A322">
            <v>320</v>
          </cell>
          <cell r="B322" t="str">
            <v>등 기 구</v>
          </cell>
          <cell r="C322" t="str">
            <v>FL 1/30W매입</v>
          </cell>
          <cell r="D322" t="str">
            <v>EA</v>
          </cell>
          <cell r="Q322">
            <v>0</v>
          </cell>
          <cell r="S322" t="str">
            <v>내선</v>
          </cell>
          <cell r="T322">
            <v>0.26600000000000001</v>
          </cell>
        </row>
        <row r="323">
          <cell r="A323">
            <v>321</v>
          </cell>
          <cell r="B323" t="str">
            <v>등 기 구</v>
          </cell>
          <cell r="C323" t="str">
            <v>FL 2/30W매입</v>
          </cell>
          <cell r="D323" t="str">
            <v>EA</v>
          </cell>
          <cell r="Q323">
            <v>0</v>
          </cell>
          <cell r="S323" t="str">
            <v>내선</v>
          </cell>
          <cell r="T323">
            <v>0.36</v>
          </cell>
        </row>
        <row r="324">
          <cell r="A324">
            <v>322</v>
          </cell>
          <cell r="B324" t="str">
            <v>등 기 구</v>
          </cell>
          <cell r="C324" t="str">
            <v>FL 1/40W매입</v>
          </cell>
          <cell r="D324" t="str">
            <v>EA</v>
          </cell>
          <cell r="G324">
            <v>811</v>
          </cell>
          <cell r="H324">
            <v>26000</v>
          </cell>
          <cell r="Q324">
            <v>26000</v>
          </cell>
          <cell r="S324" t="str">
            <v>내선</v>
          </cell>
          <cell r="T324">
            <v>0.39900000000000002</v>
          </cell>
        </row>
        <row r="325">
          <cell r="A325">
            <v>323</v>
          </cell>
          <cell r="B325" t="str">
            <v>등 기 구</v>
          </cell>
          <cell r="C325" t="str">
            <v>FL 2/40방폭형</v>
          </cell>
          <cell r="D325" t="str">
            <v>EA</v>
          </cell>
          <cell r="G325">
            <v>818</v>
          </cell>
          <cell r="H325">
            <v>244000</v>
          </cell>
          <cell r="Q325">
            <v>244000</v>
          </cell>
          <cell r="S325" t="str">
            <v>내선</v>
          </cell>
          <cell r="T325">
            <v>0.73</v>
          </cell>
        </row>
        <row r="326">
          <cell r="A326">
            <v>324</v>
          </cell>
          <cell r="B326" t="str">
            <v>등 기 구(SUS)</v>
          </cell>
          <cell r="C326" t="str">
            <v>FL 1/40W매입</v>
          </cell>
          <cell r="D326" t="str">
            <v>EA</v>
          </cell>
          <cell r="K326" t="str">
            <v>신일조명</v>
          </cell>
          <cell r="L326">
            <v>34000</v>
          </cell>
          <cell r="Q326">
            <v>34000</v>
          </cell>
          <cell r="S326" t="str">
            <v>내선</v>
          </cell>
          <cell r="T326">
            <v>0.39900000000000002</v>
          </cell>
        </row>
        <row r="327">
          <cell r="A327">
            <v>325</v>
          </cell>
          <cell r="B327" t="str">
            <v>등 기 구(SUS)</v>
          </cell>
          <cell r="C327" t="str">
            <v>FL 1/40펜던트</v>
          </cell>
          <cell r="D327" t="str">
            <v>EA</v>
          </cell>
          <cell r="K327" t="str">
            <v>신일조명</v>
          </cell>
          <cell r="L327">
            <v>24500</v>
          </cell>
          <cell r="Q327">
            <v>24500</v>
          </cell>
          <cell r="S327" t="str">
            <v>내선</v>
          </cell>
          <cell r="T327">
            <v>0.29499999999999998</v>
          </cell>
        </row>
        <row r="328">
          <cell r="A328">
            <v>326</v>
          </cell>
          <cell r="B328" t="str">
            <v>램      프</v>
          </cell>
          <cell r="C328" t="str">
            <v>FL 10W  26㎜×330㎜</v>
          </cell>
          <cell r="D328" t="str">
            <v>EA</v>
          </cell>
          <cell r="G328">
            <v>807</v>
          </cell>
          <cell r="H328">
            <v>580</v>
          </cell>
          <cell r="Q328">
            <v>580</v>
          </cell>
        </row>
        <row r="329">
          <cell r="A329">
            <v>327</v>
          </cell>
          <cell r="B329" t="str">
            <v>램      프</v>
          </cell>
          <cell r="C329" t="str">
            <v>FL 20W  28㎜×590㎜</v>
          </cell>
          <cell r="D329" t="str">
            <v>EA</v>
          </cell>
          <cell r="G329">
            <v>807</v>
          </cell>
          <cell r="H329">
            <v>650</v>
          </cell>
          <cell r="Q329">
            <v>650</v>
          </cell>
        </row>
        <row r="330">
          <cell r="A330">
            <v>328</v>
          </cell>
          <cell r="B330" t="str">
            <v>램      프</v>
          </cell>
          <cell r="C330" t="str">
            <v>FL 30W  26㎜×893㎜</v>
          </cell>
          <cell r="D330" t="str">
            <v>EA</v>
          </cell>
          <cell r="G330">
            <v>807</v>
          </cell>
          <cell r="H330">
            <v>1450</v>
          </cell>
          <cell r="Q330">
            <v>1450</v>
          </cell>
        </row>
        <row r="331">
          <cell r="A331">
            <v>329</v>
          </cell>
          <cell r="B331" t="str">
            <v>램      프</v>
          </cell>
          <cell r="C331" t="str">
            <v>FL 40W  28㎜×1198㎜</v>
          </cell>
          <cell r="D331" t="str">
            <v>EA</v>
          </cell>
          <cell r="G331">
            <v>807</v>
          </cell>
          <cell r="H331">
            <v>980</v>
          </cell>
          <cell r="Q331">
            <v>980</v>
          </cell>
        </row>
        <row r="332">
          <cell r="A332">
            <v>330</v>
          </cell>
          <cell r="B332" t="str">
            <v>램      프</v>
          </cell>
          <cell r="C332" t="str">
            <v>FCL22W28.5㎜×216㎜</v>
          </cell>
          <cell r="D332" t="str">
            <v>EA</v>
          </cell>
          <cell r="G332">
            <v>807</v>
          </cell>
          <cell r="H332">
            <v>1300</v>
          </cell>
          <cell r="Q332">
            <v>1300</v>
          </cell>
        </row>
        <row r="333">
          <cell r="A333">
            <v>331</v>
          </cell>
          <cell r="B333" t="str">
            <v>램      프</v>
          </cell>
          <cell r="C333" t="str">
            <v>FCL30W28.5㎜×236㎜</v>
          </cell>
          <cell r="D333" t="str">
            <v>EA</v>
          </cell>
          <cell r="G333">
            <v>807</v>
          </cell>
          <cell r="H333">
            <v>1300</v>
          </cell>
          <cell r="Q333">
            <v>1300</v>
          </cell>
        </row>
        <row r="334">
          <cell r="A334">
            <v>332</v>
          </cell>
          <cell r="B334" t="str">
            <v>램      프</v>
          </cell>
          <cell r="C334" t="str">
            <v>FCL32W28.5㎜×312㎜</v>
          </cell>
          <cell r="D334" t="str">
            <v>EA</v>
          </cell>
          <cell r="G334">
            <v>807</v>
          </cell>
          <cell r="H334">
            <v>1800</v>
          </cell>
          <cell r="Q334">
            <v>1800</v>
          </cell>
        </row>
        <row r="335">
          <cell r="A335">
            <v>333</v>
          </cell>
          <cell r="B335" t="str">
            <v>램      프</v>
          </cell>
          <cell r="C335" t="str">
            <v>FCL40W28.5㎜×386㎜</v>
          </cell>
          <cell r="D335" t="str">
            <v>EA</v>
          </cell>
          <cell r="G335">
            <v>807</v>
          </cell>
          <cell r="H335">
            <v>2700</v>
          </cell>
          <cell r="Q335">
            <v>2700</v>
          </cell>
        </row>
        <row r="336">
          <cell r="A336">
            <v>334</v>
          </cell>
          <cell r="Q336" t="str">
            <v/>
          </cell>
        </row>
        <row r="337">
          <cell r="A337">
            <v>335</v>
          </cell>
          <cell r="Q337" t="str">
            <v/>
          </cell>
        </row>
        <row r="338">
          <cell r="A338">
            <v>336</v>
          </cell>
          <cell r="Q338" t="str">
            <v/>
          </cell>
        </row>
        <row r="339">
          <cell r="A339">
            <v>337</v>
          </cell>
          <cell r="B339" t="str">
            <v>램      프</v>
          </cell>
          <cell r="C339" t="str">
            <v>220V  IL 60W</v>
          </cell>
          <cell r="D339" t="str">
            <v>EA</v>
          </cell>
          <cell r="G339">
            <v>808</v>
          </cell>
          <cell r="H339">
            <v>220</v>
          </cell>
          <cell r="Q339">
            <v>220</v>
          </cell>
        </row>
        <row r="340">
          <cell r="A340">
            <v>338</v>
          </cell>
          <cell r="B340" t="str">
            <v>램      프</v>
          </cell>
          <cell r="C340" t="str">
            <v>220V  IL 100W</v>
          </cell>
          <cell r="D340" t="str">
            <v>EA</v>
          </cell>
          <cell r="G340">
            <v>808</v>
          </cell>
          <cell r="H340">
            <v>230</v>
          </cell>
          <cell r="Q340">
            <v>230</v>
          </cell>
        </row>
        <row r="341">
          <cell r="A341">
            <v>339</v>
          </cell>
          <cell r="B341" t="str">
            <v>램      프</v>
          </cell>
          <cell r="C341" t="str">
            <v>220V  IL 200W</v>
          </cell>
          <cell r="D341" t="str">
            <v>EA</v>
          </cell>
          <cell r="G341">
            <v>808</v>
          </cell>
          <cell r="H341">
            <v>380</v>
          </cell>
          <cell r="Q341">
            <v>380</v>
          </cell>
        </row>
        <row r="342">
          <cell r="A342">
            <v>340</v>
          </cell>
          <cell r="Q342" t="str">
            <v/>
          </cell>
        </row>
        <row r="343">
          <cell r="A343">
            <v>341</v>
          </cell>
          <cell r="Q343" t="str">
            <v/>
          </cell>
        </row>
        <row r="344">
          <cell r="A344">
            <v>342</v>
          </cell>
          <cell r="B344" t="str">
            <v>등 기 구</v>
          </cell>
          <cell r="C344" t="str">
            <v>MH 250W천정형</v>
          </cell>
          <cell r="D344" t="str">
            <v>EA</v>
          </cell>
          <cell r="G344">
            <v>810</v>
          </cell>
          <cell r="H344">
            <v>44000</v>
          </cell>
          <cell r="Q344">
            <v>44000</v>
          </cell>
          <cell r="S344" t="str">
            <v>내선</v>
          </cell>
          <cell r="T344">
            <v>0.495</v>
          </cell>
        </row>
        <row r="345">
          <cell r="A345">
            <v>343</v>
          </cell>
          <cell r="B345" t="str">
            <v>등 기 구</v>
          </cell>
          <cell r="C345" t="str">
            <v>MH 175W천정형</v>
          </cell>
          <cell r="D345" t="str">
            <v>EA</v>
          </cell>
          <cell r="G345">
            <v>810</v>
          </cell>
          <cell r="H345">
            <v>44000</v>
          </cell>
          <cell r="Q345">
            <v>44000</v>
          </cell>
          <cell r="S345" t="str">
            <v>내선</v>
          </cell>
          <cell r="T345">
            <v>0.44</v>
          </cell>
        </row>
        <row r="346">
          <cell r="A346">
            <v>344</v>
          </cell>
          <cell r="B346" t="str">
            <v>등 기 구</v>
          </cell>
          <cell r="C346" t="str">
            <v>MH 175W벽부형</v>
          </cell>
          <cell r="D346" t="str">
            <v>EA</v>
          </cell>
          <cell r="G346">
            <v>810</v>
          </cell>
          <cell r="H346">
            <v>45000</v>
          </cell>
          <cell r="Q346">
            <v>45000</v>
          </cell>
          <cell r="S346" t="str">
            <v>내선</v>
          </cell>
          <cell r="T346">
            <v>0.44</v>
          </cell>
        </row>
        <row r="347">
          <cell r="A347">
            <v>345</v>
          </cell>
          <cell r="Q347" t="str">
            <v/>
          </cell>
        </row>
        <row r="348">
          <cell r="A348">
            <v>346</v>
          </cell>
          <cell r="Q348" t="str">
            <v/>
          </cell>
        </row>
        <row r="349">
          <cell r="A349">
            <v>347</v>
          </cell>
          <cell r="Q349" t="str">
            <v/>
          </cell>
        </row>
        <row r="350">
          <cell r="A350">
            <v>348</v>
          </cell>
          <cell r="Q350" t="str">
            <v/>
          </cell>
        </row>
        <row r="351">
          <cell r="A351">
            <v>349</v>
          </cell>
          <cell r="B351" t="str">
            <v>메탈할라이드 램프</v>
          </cell>
          <cell r="C351" t="str">
            <v>MH 175W</v>
          </cell>
          <cell r="D351" t="str">
            <v>EA</v>
          </cell>
          <cell r="G351">
            <v>813</v>
          </cell>
          <cell r="H351">
            <v>15000</v>
          </cell>
          <cell r="Q351">
            <v>15000</v>
          </cell>
        </row>
        <row r="352">
          <cell r="A352">
            <v>350</v>
          </cell>
          <cell r="B352" t="str">
            <v>메탈할라이드 램프</v>
          </cell>
          <cell r="C352" t="str">
            <v>MH 250W</v>
          </cell>
          <cell r="D352" t="str">
            <v>EA</v>
          </cell>
          <cell r="G352">
            <v>813</v>
          </cell>
          <cell r="H352">
            <v>16000</v>
          </cell>
          <cell r="Q352">
            <v>16000</v>
          </cell>
        </row>
        <row r="353">
          <cell r="A353">
            <v>351</v>
          </cell>
          <cell r="Q353" t="str">
            <v/>
          </cell>
        </row>
        <row r="354">
          <cell r="A354">
            <v>352</v>
          </cell>
          <cell r="Q354" t="str">
            <v/>
          </cell>
        </row>
        <row r="355">
          <cell r="A355">
            <v>353</v>
          </cell>
          <cell r="Q355" t="str">
            <v/>
          </cell>
        </row>
        <row r="356">
          <cell r="A356">
            <v>354</v>
          </cell>
          <cell r="B356" t="str">
            <v>메탈할라이드 안정기</v>
          </cell>
          <cell r="C356" t="str">
            <v>220V/175W</v>
          </cell>
          <cell r="D356" t="str">
            <v>EA</v>
          </cell>
          <cell r="G356">
            <v>813</v>
          </cell>
          <cell r="H356">
            <v>22000</v>
          </cell>
          <cell r="Q356">
            <v>22000</v>
          </cell>
        </row>
        <row r="357">
          <cell r="A357">
            <v>355</v>
          </cell>
          <cell r="B357" t="str">
            <v>메탈할라이드 안정기</v>
          </cell>
          <cell r="C357" t="str">
            <v>220V/250W</v>
          </cell>
          <cell r="D357" t="str">
            <v>EA</v>
          </cell>
          <cell r="G357">
            <v>813</v>
          </cell>
          <cell r="H357">
            <v>25000</v>
          </cell>
          <cell r="Q357">
            <v>25000</v>
          </cell>
        </row>
        <row r="358">
          <cell r="A358">
            <v>356</v>
          </cell>
          <cell r="Q358" t="str">
            <v/>
          </cell>
        </row>
        <row r="359">
          <cell r="A359">
            <v>357</v>
          </cell>
          <cell r="Q359" t="str">
            <v/>
          </cell>
        </row>
        <row r="360">
          <cell r="A360">
            <v>358</v>
          </cell>
          <cell r="B360" t="str">
            <v>판넬</v>
          </cell>
          <cell r="D360" t="str">
            <v>면</v>
          </cell>
          <cell r="Q360">
            <v>0</v>
          </cell>
          <cell r="S360" t="str">
            <v>프전</v>
          </cell>
          <cell r="T360">
            <v>5.8</v>
          </cell>
          <cell r="U360" t="str">
            <v>보인</v>
          </cell>
          <cell r="V360">
            <v>1.9</v>
          </cell>
        </row>
        <row r="361">
          <cell r="A361">
            <v>359</v>
          </cell>
          <cell r="Q361" t="str">
            <v/>
          </cell>
        </row>
        <row r="362">
          <cell r="A362">
            <v>360</v>
          </cell>
          <cell r="B362" t="str">
            <v>전극식레벨</v>
          </cell>
          <cell r="C362" t="str">
            <v>3선 3극</v>
          </cell>
          <cell r="D362" t="str">
            <v>set</v>
          </cell>
          <cell r="G362">
            <v>794</v>
          </cell>
          <cell r="H362">
            <v>40000</v>
          </cell>
          <cell r="Q362">
            <v>40000</v>
          </cell>
          <cell r="S362" t="str">
            <v>내선</v>
          </cell>
          <cell r="T362">
            <v>0.8</v>
          </cell>
          <cell r="Y362" t="str">
            <v>공율은 전극봉지지기</v>
          </cell>
        </row>
        <row r="363">
          <cell r="A363">
            <v>361</v>
          </cell>
          <cell r="B363" t="str">
            <v>전극식레벨</v>
          </cell>
          <cell r="C363" t="str">
            <v>4선 4극</v>
          </cell>
          <cell r="D363" t="str">
            <v>set</v>
          </cell>
          <cell r="G363">
            <v>794</v>
          </cell>
          <cell r="H363">
            <v>85000</v>
          </cell>
          <cell r="Q363">
            <v>85000</v>
          </cell>
          <cell r="S363" t="str">
            <v>내선</v>
          </cell>
          <cell r="T363">
            <v>0.85</v>
          </cell>
          <cell r="Y363" t="str">
            <v>공율은 전극봉지지기</v>
          </cell>
        </row>
        <row r="364">
          <cell r="A364">
            <v>362</v>
          </cell>
          <cell r="B364" t="str">
            <v>전극식레벨</v>
          </cell>
          <cell r="C364" t="str">
            <v>5선 5극</v>
          </cell>
          <cell r="D364" t="str">
            <v>set</v>
          </cell>
          <cell r="G364">
            <v>794</v>
          </cell>
          <cell r="H364">
            <v>100000</v>
          </cell>
          <cell r="Q364">
            <v>100000</v>
          </cell>
          <cell r="S364" t="str">
            <v>내선</v>
          </cell>
          <cell r="T364">
            <v>1.1000000000000001</v>
          </cell>
          <cell r="Y364" t="str">
            <v>공율은 전극봉지지기</v>
          </cell>
        </row>
        <row r="365">
          <cell r="A365">
            <v>363</v>
          </cell>
          <cell r="Q365" t="str">
            <v/>
          </cell>
        </row>
        <row r="366">
          <cell r="A366">
            <v>364</v>
          </cell>
          <cell r="Q366" t="str">
            <v/>
          </cell>
        </row>
        <row r="367">
          <cell r="A367">
            <v>365</v>
          </cell>
          <cell r="B367" t="str">
            <v>AMP</v>
          </cell>
          <cell r="D367" t="str">
            <v>면</v>
          </cell>
          <cell r="Q367">
            <v>0</v>
          </cell>
          <cell r="S367" t="str">
            <v>통내</v>
          </cell>
          <cell r="T367">
            <v>9</v>
          </cell>
        </row>
        <row r="368">
          <cell r="A368">
            <v>366</v>
          </cell>
          <cell r="B368" t="str">
            <v>스피커</v>
          </cell>
          <cell r="C368" t="str">
            <v>3W  천정형</v>
          </cell>
          <cell r="D368" t="str">
            <v>EA</v>
          </cell>
          <cell r="G368">
            <v>838</v>
          </cell>
          <cell r="H368">
            <v>12000</v>
          </cell>
          <cell r="Q368">
            <v>12000</v>
          </cell>
          <cell r="S368" t="str">
            <v>통내</v>
          </cell>
          <cell r="T368">
            <v>0.45</v>
          </cell>
        </row>
        <row r="369">
          <cell r="A369">
            <v>367</v>
          </cell>
          <cell r="B369" t="str">
            <v>스피커</v>
          </cell>
          <cell r="C369" t="str">
            <v>3W 벽부형</v>
          </cell>
          <cell r="D369" t="str">
            <v>EA</v>
          </cell>
          <cell r="G369">
            <v>838</v>
          </cell>
          <cell r="H369">
            <v>12000</v>
          </cell>
          <cell r="Q369">
            <v>12000</v>
          </cell>
          <cell r="S369" t="str">
            <v>통내</v>
          </cell>
          <cell r="T369">
            <v>0.45</v>
          </cell>
        </row>
        <row r="370">
          <cell r="A370">
            <v>368</v>
          </cell>
          <cell r="B370" t="str">
            <v>스피커</v>
          </cell>
          <cell r="C370" t="str">
            <v>20W옥외칼럼형</v>
          </cell>
          <cell r="D370" t="str">
            <v>EA</v>
          </cell>
          <cell r="G370">
            <v>838</v>
          </cell>
          <cell r="H370">
            <v>40000</v>
          </cell>
          <cell r="Q370">
            <v>40000</v>
          </cell>
          <cell r="S370" t="str">
            <v>통내</v>
          </cell>
          <cell r="T370">
            <v>1</v>
          </cell>
        </row>
        <row r="371">
          <cell r="A371">
            <v>369</v>
          </cell>
          <cell r="B371" t="str">
            <v>스피커</v>
          </cell>
          <cell r="C371" t="str">
            <v xml:space="preserve">HORN형 10W  </v>
          </cell>
          <cell r="D371" t="str">
            <v>EA</v>
          </cell>
          <cell r="G371">
            <v>835</v>
          </cell>
          <cell r="H371">
            <v>35200</v>
          </cell>
          <cell r="Q371">
            <v>35200</v>
          </cell>
          <cell r="S371" t="str">
            <v>통내</v>
          </cell>
          <cell r="T371">
            <v>0.6</v>
          </cell>
        </row>
        <row r="372">
          <cell r="A372">
            <v>370</v>
          </cell>
          <cell r="B372" t="str">
            <v>스피커</v>
          </cell>
          <cell r="C372" t="str">
            <v xml:space="preserve">HORN형 30W  </v>
          </cell>
          <cell r="D372" t="str">
            <v>EA</v>
          </cell>
          <cell r="G372">
            <v>835</v>
          </cell>
          <cell r="H372">
            <v>46200</v>
          </cell>
          <cell r="Q372">
            <v>46200</v>
          </cell>
          <cell r="S372" t="str">
            <v>통내</v>
          </cell>
          <cell r="T372">
            <v>1</v>
          </cell>
        </row>
        <row r="373">
          <cell r="A373">
            <v>371</v>
          </cell>
          <cell r="Q373" t="str">
            <v/>
          </cell>
        </row>
        <row r="374">
          <cell r="A374">
            <v>372</v>
          </cell>
          <cell r="Q374" t="str">
            <v/>
          </cell>
        </row>
        <row r="375">
          <cell r="A375">
            <v>373</v>
          </cell>
          <cell r="B375" t="str">
            <v>인터폰</v>
          </cell>
          <cell r="C375" t="str">
            <v>전자연립식20회로</v>
          </cell>
          <cell r="D375" t="str">
            <v>EA</v>
          </cell>
          <cell r="G375">
            <v>861</v>
          </cell>
          <cell r="H375">
            <v>36000</v>
          </cell>
          <cell r="Q375">
            <v>36000</v>
          </cell>
          <cell r="S375" t="str">
            <v>통내</v>
          </cell>
          <cell r="T375">
            <v>1</v>
          </cell>
          <cell r="U375" t="str">
            <v>통설</v>
          </cell>
          <cell r="V375">
            <v>2</v>
          </cell>
        </row>
        <row r="376">
          <cell r="A376">
            <v>374</v>
          </cell>
          <cell r="Q376" t="str">
            <v/>
          </cell>
        </row>
        <row r="377">
          <cell r="A377">
            <v>375</v>
          </cell>
          <cell r="Q377" t="str">
            <v/>
          </cell>
        </row>
        <row r="378">
          <cell r="A378">
            <v>376</v>
          </cell>
          <cell r="B378" t="str">
            <v>차동식 스포트감지기</v>
          </cell>
          <cell r="C378" t="str">
            <v>2종</v>
          </cell>
          <cell r="D378" t="str">
            <v>EA</v>
          </cell>
          <cell r="G378">
            <v>650</v>
          </cell>
          <cell r="H378">
            <v>5000</v>
          </cell>
          <cell r="Q378">
            <v>5000</v>
          </cell>
          <cell r="S378" t="str">
            <v>내선</v>
          </cell>
          <cell r="T378">
            <v>0.14300000000000002</v>
          </cell>
        </row>
        <row r="379">
          <cell r="A379">
            <v>377</v>
          </cell>
          <cell r="B379" t="str">
            <v>광전식 연감지기</v>
          </cell>
          <cell r="C379" t="str">
            <v>비축적형</v>
          </cell>
          <cell r="D379" t="str">
            <v>EA</v>
          </cell>
          <cell r="G379">
            <v>650</v>
          </cell>
          <cell r="H379">
            <v>20000</v>
          </cell>
          <cell r="Q379">
            <v>20000</v>
          </cell>
          <cell r="S379" t="str">
            <v>내선</v>
          </cell>
          <cell r="T379">
            <v>0.14300000000000002</v>
          </cell>
        </row>
        <row r="380">
          <cell r="A380">
            <v>378</v>
          </cell>
          <cell r="B380" t="str">
            <v>정온식감지기</v>
          </cell>
          <cell r="C380" t="str">
            <v>1종</v>
          </cell>
          <cell r="D380" t="str">
            <v>EA</v>
          </cell>
          <cell r="G380">
            <v>650</v>
          </cell>
          <cell r="H380">
            <v>5000</v>
          </cell>
          <cell r="Q380">
            <v>5000</v>
          </cell>
          <cell r="S380" t="str">
            <v>내선</v>
          </cell>
          <cell r="T380">
            <v>0.14300000000000002</v>
          </cell>
        </row>
        <row r="381">
          <cell r="A381">
            <v>379</v>
          </cell>
          <cell r="B381" t="str">
            <v>유도등</v>
          </cell>
          <cell r="C381" t="str">
            <v>통로유도등</v>
          </cell>
          <cell r="D381" t="str">
            <v>EA</v>
          </cell>
          <cell r="G381">
            <v>650</v>
          </cell>
          <cell r="H381">
            <v>27000</v>
          </cell>
          <cell r="Q381">
            <v>27000</v>
          </cell>
          <cell r="S381" t="str">
            <v>내선</v>
          </cell>
          <cell r="T381">
            <v>0.79500000000000004</v>
          </cell>
        </row>
        <row r="382">
          <cell r="A382">
            <v>380</v>
          </cell>
          <cell r="B382" t="str">
            <v>유도등</v>
          </cell>
          <cell r="C382" t="str">
            <v>피난구유도등</v>
          </cell>
          <cell r="D382" t="str">
            <v>EA</v>
          </cell>
          <cell r="G382">
            <v>650</v>
          </cell>
          <cell r="H382">
            <v>25000</v>
          </cell>
          <cell r="Q382">
            <v>25000</v>
          </cell>
          <cell r="S382" t="str">
            <v>내선</v>
          </cell>
          <cell r="T382">
            <v>0.13500000000000001</v>
          </cell>
        </row>
        <row r="383">
          <cell r="A383">
            <v>381</v>
          </cell>
          <cell r="B383" t="str">
            <v>수동발신기</v>
          </cell>
          <cell r="D383" t="str">
            <v>EA</v>
          </cell>
          <cell r="G383">
            <v>650</v>
          </cell>
          <cell r="H383">
            <v>3500</v>
          </cell>
          <cell r="Q383">
            <v>3500</v>
          </cell>
          <cell r="S383" t="str">
            <v>내선</v>
          </cell>
          <cell r="T383">
            <v>0.3</v>
          </cell>
        </row>
        <row r="384">
          <cell r="A384">
            <v>382</v>
          </cell>
          <cell r="B384" t="str">
            <v>경종</v>
          </cell>
          <cell r="D384" t="str">
            <v>EA</v>
          </cell>
          <cell r="G384">
            <v>650</v>
          </cell>
          <cell r="H384">
            <v>5500</v>
          </cell>
          <cell r="Q384">
            <v>5500</v>
          </cell>
          <cell r="S384" t="str">
            <v>내선</v>
          </cell>
          <cell r="T384">
            <v>0.15</v>
          </cell>
        </row>
        <row r="385">
          <cell r="A385">
            <v>383</v>
          </cell>
          <cell r="B385" t="str">
            <v>표시등</v>
          </cell>
          <cell r="D385" t="str">
            <v>EA</v>
          </cell>
          <cell r="G385">
            <v>650</v>
          </cell>
          <cell r="H385">
            <v>1200</v>
          </cell>
          <cell r="Q385">
            <v>1200</v>
          </cell>
          <cell r="S385" t="str">
            <v>내선</v>
          </cell>
          <cell r="T385">
            <v>0.2</v>
          </cell>
        </row>
        <row r="386">
          <cell r="A386">
            <v>384</v>
          </cell>
          <cell r="B386" t="str">
            <v>속보세트 함</v>
          </cell>
          <cell r="D386" t="str">
            <v>EA</v>
          </cell>
          <cell r="K386" t="str">
            <v>동방전자</v>
          </cell>
          <cell r="L386">
            <v>6000</v>
          </cell>
          <cell r="Q386">
            <v>6000</v>
          </cell>
          <cell r="S386" t="str">
            <v>내선</v>
          </cell>
          <cell r="T386">
            <v>0.66</v>
          </cell>
        </row>
        <row r="387">
          <cell r="A387">
            <v>385</v>
          </cell>
          <cell r="Q387" t="str">
            <v/>
          </cell>
        </row>
        <row r="388">
          <cell r="A388">
            <v>386</v>
          </cell>
          <cell r="Q388" t="str">
            <v/>
          </cell>
        </row>
        <row r="389">
          <cell r="A389">
            <v>387</v>
          </cell>
          <cell r="B389" t="str">
            <v>수신기</v>
          </cell>
          <cell r="C389" t="str">
            <v>P형1급   10회로용</v>
          </cell>
          <cell r="D389" t="str">
            <v>set</v>
          </cell>
          <cell r="K389" t="str">
            <v>대우소방</v>
          </cell>
          <cell r="L389">
            <v>280000</v>
          </cell>
          <cell r="M389" t="str">
            <v>대일소방</v>
          </cell>
          <cell r="N389">
            <v>315000</v>
          </cell>
          <cell r="O389" t="str">
            <v>국민소방설비</v>
          </cell>
          <cell r="P389">
            <v>318000</v>
          </cell>
          <cell r="Q389">
            <v>280000</v>
          </cell>
          <cell r="S389" t="str">
            <v>내선</v>
          </cell>
          <cell r="T389">
            <v>9</v>
          </cell>
        </row>
        <row r="390">
          <cell r="A390">
            <v>388</v>
          </cell>
          <cell r="B390" t="str">
            <v>부표시기</v>
          </cell>
          <cell r="C390" t="str">
            <v xml:space="preserve"> 10회로용</v>
          </cell>
          <cell r="D390" t="str">
            <v>대</v>
          </cell>
          <cell r="G390">
            <v>650</v>
          </cell>
          <cell r="H390">
            <v>255000</v>
          </cell>
          <cell r="Q390">
            <v>255000</v>
          </cell>
          <cell r="S390" t="str">
            <v>내선</v>
          </cell>
          <cell r="T390">
            <v>4</v>
          </cell>
        </row>
        <row r="391">
          <cell r="A391">
            <v>389</v>
          </cell>
          <cell r="B391" t="str">
            <v>스프링쿨러수동조작함</v>
          </cell>
          <cell r="D391" t="str">
            <v>EA</v>
          </cell>
          <cell r="G391">
            <v>650</v>
          </cell>
          <cell r="H391">
            <v>30000</v>
          </cell>
          <cell r="Q391">
            <v>30000</v>
          </cell>
          <cell r="S391" t="str">
            <v>내선</v>
          </cell>
          <cell r="T391">
            <v>0.66</v>
          </cell>
        </row>
        <row r="392">
          <cell r="A392">
            <v>390</v>
          </cell>
          <cell r="B392" t="str">
            <v>전자 싸이렌</v>
          </cell>
          <cell r="D392" t="str">
            <v>EA</v>
          </cell>
          <cell r="G392">
            <v>650</v>
          </cell>
          <cell r="H392">
            <v>30000</v>
          </cell>
          <cell r="Q392">
            <v>30000</v>
          </cell>
          <cell r="S392" t="str">
            <v>통내</v>
          </cell>
          <cell r="T392">
            <v>1.6</v>
          </cell>
        </row>
        <row r="393">
          <cell r="A393">
            <v>391</v>
          </cell>
          <cell r="Q393" t="str">
            <v/>
          </cell>
        </row>
        <row r="394">
          <cell r="A394">
            <v>392</v>
          </cell>
          <cell r="Q394" t="str">
            <v/>
          </cell>
        </row>
        <row r="395">
          <cell r="A395">
            <v>393</v>
          </cell>
          <cell r="Q395" t="str">
            <v/>
          </cell>
        </row>
        <row r="396">
          <cell r="A396">
            <v>394</v>
          </cell>
          <cell r="B396" t="str">
            <v>가로등점멸기</v>
          </cell>
          <cell r="C396" t="str">
            <v>상시/격등</v>
          </cell>
          <cell r="D396" t="str">
            <v>대</v>
          </cell>
          <cell r="G396">
            <v>821</v>
          </cell>
          <cell r="H396">
            <v>3280000</v>
          </cell>
          <cell r="Q396">
            <v>3280000</v>
          </cell>
          <cell r="S396" t="str">
            <v>프전</v>
          </cell>
          <cell r="T396">
            <v>5.8</v>
          </cell>
          <cell r="U396" t="str">
            <v>보인</v>
          </cell>
          <cell r="V396">
            <v>1.9</v>
          </cell>
        </row>
        <row r="397">
          <cell r="A397">
            <v>395</v>
          </cell>
          <cell r="B397" t="str">
            <v>차광막</v>
          </cell>
          <cell r="D397" t="str">
            <v>대</v>
          </cell>
          <cell r="G397">
            <v>821</v>
          </cell>
          <cell r="H397">
            <v>150000</v>
          </cell>
          <cell r="Q397">
            <v>150000</v>
          </cell>
        </row>
        <row r="398">
          <cell r="A398">
            <v>396</v>
          </cell>
          <cell r="Q398" t="str">
            <v/>
          </cell>
        </row>
        <row r="399">
          <cell r="A399">
            <v>397</v>
          </cell>
          <cell r="B399" t="str">
            <v>가로등주</v>
          </cell>
          <cell r="C399" t="str">
            <v>8각테퍼7m폴1등용</v>
          </cell>
          <cell r="D399" t="str">
            <v>본</v>
          </cell>
          <cell r="G399">
            <v>825</v>
          </cell>
          <cell r="H399">
            <v>143000</v>
          </cell>
          <cell r="Q399">
            <v>143000</v>
          </cell>
          <cell r="S399" t="str">
            <v>내선</v>
          </cell>
          <cell r="T399">
            <v>2.52</v>
          </cell>
        </row>
        <row r="400">
          <cell r="A400">
            <v>398</v>
          </cell>
          <cell r="B400" t="str">
            <v>가로등주</v>
          </cell>
          <cell r="C400" t="str">
            <v>8각테퍼7m폴2등용</v>
          </cell>
          <cell r="D400" t="str">
            <v>본</v>
          </cell>
          <cell r="Q400">
            <v>0</v>
          </cell>
          <cell r="S400" t="str">
            <v>내선</v>
          </cell>
          <cell r="T400">
            <v>2.9</v>
          </cell>
        </row>
        <row r="401">
          <cell r="A401">
            <v>399</v>
          </cell>
          <cell r="B401" t="str">
            <v>가로등주</v>
          </cell>
          <cell r="C401" t="str">
            <v>8각테퍼8m폴1등용</v>
          </cell>
          <cell r="D401" t="str">
            <v>본</v>
          </cell>
          <cell r="G401">
            <v>825</v>
          </cell>
          <cell r="H401">
            <v>152000</v>
          </cell>
          <cell r="Q401">
            <v>152000</v>
          </cell>
          <cell r="S401" t="str">
            <v>내선</v>
          </cell>
          <cell r="T401">
            <v>2.76</v>
          </cell>
        </row>
        <row r="402">
          <cell r="A402">
            <v>400</v>
          </cell>
          <cell r="B402" t="str">
            <v>가로등주</v>
          </cell>
          <cell r="C402" t="str">
            <v>8각테퍼8m폴2등용</v>
          </cell>
          <cell r="D402" t="str">
            <v>본</v>
          </cell>
          <cell r="Q402">
            <v>0</v>
          </cell>
          <cell r="S402" t="str">
            <v>내선</v>
          </cell>
          <cell r="T402">
            <v>3.08</v>
          </cell>
        </row>
        <row r="403">
          <cell r="A403">
            <v>401</v>
          </cell>
          <cell r="B403" t="str">
            <v>가로등주</v>
          </cell>
          <cell r="C403" t="str">
            <v>8각테퍼8.5m폴1등용</v>
          </cell>
          <cell r="D403" t="str">
            <v>본</v>
          </cell>
          <cell r="G403">
            <v>825</v>
          </cell>
          <cell r="H403">
            <v>157000</v>
          </cell>
          <cell r="K403" t="str">
            <v>조일조명(10/28)</v>
          </cell>
          <cell r="L403">
            <v>195000</v>
          </cell>
          <cell r="Q403">
            <v>157000</v>
          </cell>
          <cell r="S403" t="str">
            <v>내선</v>
          </cell>
          <cell r="T403">
            <v>3.13</v>
          </cell>
        </row>
        <row r="404">
          <cell r="A404">
            <v>402</v>
          </cell>
          <cell r="B404" t="str">
            <v>가로등주</v>
          </cell>
          <cell r="C404" t="str">
            <v>8각테퍼8.5m폴2등용</v>
          </cell>
          <cell r="D404" t="str">
            <v>본</v>
          </cell>
          <cell r="Q404">
            <v>0</v>
          </cell>
          <cell r="S404" t="str">
            <v>내선</v>
          </cell>
          <cell r="T404">
            <v>3.37</v>
          </cell>
        </row>
        <row r="405">
          <cell r="A405">
            <v>403</v>
          </cell>
          <cell r="B405" t="str">
            <v>가로등주</v>
          </cell>
          <cell r="C405" t="str">
            <v>8각테퍼9m폴1등용</v>
          </cell>
          <cell r="D405" t="str">
            <v>본</v>
          </cell>
          <cell r="G405">
            <v>825</v>
          </cell>
          <cell r="H405">
            <v>200000</v>
          </cell>
          <cell r="Q405">
            <v>200000</v>
          </cell>
          <cell r="S405" t="str">
            <v>내선</v>
          </cell>
          <cell r="T405">
            <v>3.13</v>
          </cell>
        </row>
        <row r="406">
          <cell r="A406">
            <v>404</v>
          </cell>
          <cell r="B406" t="str">
            <v>가로등주</v>
          </cell>
          <cell r="C406" t="str">
            <v>8각테퍼9m폴2등용</v>
          </cell>
          <cell r="D406" t="str">
            <v>본</v>
          </cell>
          <cell r="Q406">
            <v>0</v>
          </cell>
          <cell r="S406" t="str">
            <v>내선</v>
          </cell>
          <cell r="T406">
            <v>3.37</v>
          </cell>
        </row>
        <row r="407">
          <cell r="A407">
            <v>405</v>
          </cell>
          <cell r="B407" t="str">
            <v>가로등주</v>
          </cell>
          <cell r="C407" t="str">
            <v>8각테퍼10m폴1등용</v>
          </cell>
          <cell r="D407" t="str">
            <v>본</v>
          </cell>
          <cell r="G407">
            <v>825</v>
          </cell>
          <cell r="H407">
            <v>211000</v>
          </cell>
          <cell r="Q407">
            <v>211000</v>
          </cell>
          <cell r="S407" t="str">
            <v>내선</v>
          </cell>
          <cell r="T407">
            <v>3.49</v>
          </cell>
        </row>
        <row r="408">
          <cell r="A408">
            <v>406</v>
          </cell>
          <cell r="B408" t="str">
            <v>가로등주</v>
          </cell>
          <cell r="C408" t="str">
            <v>8각테퍼10m폴2등용</v>
          </cell>
          <cell r="D408" t="str">
            <v>본</v>
          </cell>
          <cell r="Q408">
            <v>0</v>
          </cell>
          <cell r="S408" t="str">
            <v>내선</v>
          </cell>
          <cell r="T408">
            <v>3.7</v>
          </cell>
        </row>
        <row r="409">
          <cell r="A409">
            <v>407</v>
          </cell>
          <cell r="B409" t="str">
            <v>가로등주</v>
          </cell>
          <cell r="C409" t="str">
            <v>8각테퍼11m폴1등용</v>
          </cell>
          <cell r="D409" t="str">
            <v>본</v>
          </cell>
          <cell r="G409">
            <v>825</v>
          </cell>
          <cell r="H409">
            <v>225000</v>
          </cell>
          <cell r="Q409">
            <v>225000</v>
          </cell>
          <cell r="S409" t="str">
            <v>내선</v>
          </cell>
          <cell r="T409">
            <v>4.1900000000000004</v>
          </cell>
        </row>
        <row r="410">
          <cell r="A410">
            <v>408</v>
          </cell>
          <cell r="B410" t="str">
            <v>가로등주</v>
          </cell>
          <cell r="C410" t="str">
            <v>8각테퍼11m폴2등용</v>
          </cell>
          <cell r="D410" t="str">
            <v>본</v>
          </cell>
          <cell r="Q410">
            <v>0</v>
          </cell>
          <cell r="S410" t="str">
            <v>내선</v>
          </cell>
          <cell r="T410">
            <v>4.4000000000000004</v>
          </cell>
        </row>
        <row r="411">
          <cell r="A411">
            <v>409</v>
          </cell>
          <cell r="B411" t="str">
            <v>가로등주</v>
          </cell>
          <cell r="C411" t="str">
            <v>주철 10m폴2등용</v>
          </cell>
          <cell r="D411" t="str">
            <v>본</v>
          </cell>
          <cell r="K411" t="str">
            <v>(주) 보명</v>
          </cell>
          <cell r="L411">
            <v>1284000</v>
          </cell>
          <cell r="Q411">
            <v>1284000</v>
          </cell>
          <cell r="S411" t="str">
            <v>내선</v>
          </cell>
          <cell r="T411">
            <v>3.7</v>
          </cell>
        </row>
        <row r="412">
          <cell r="A412">
            <v>410</v>
          </cell>
          <cell r="B412" t="str">
            <v>가로등 NH등기구</v>
          </cell>
          <cell r="C412" t="str">
            <v>세종로대형</v>
          </cell>
          <cell r="D412" t="str">
            <v>EA</v>
          </cell>
          <cell r="G412">
            <v>810</v>
          </cell>
          <cell r="H412">
            <v>63000</v>
          </cell>
          <cell r="Q412">
            <v>63000</v>
          </cell>
        </row>
        <row r="413">
          <cell r="A413">
            <v>411</v>
          </cell>
          <cell r="B413" t="str">
            <v>가로등 NH등기구</v>
          </cell>
          <cell r="C413" t="str">
            <v>세종로소형</v>
          </cell>
          <cell r="D413" t="str">
            <v>EA</v>
          </cell>
          <cell r="G413">
            <v>810</v>
          </cell>
          <cell r="H413">
            <v>54000</v>
          </cell>
          <cell r="Q413">
            <v>54000</v>
          </cell>
        </row>
        <row r="414">
          <cell r="A414">
            <v>412</v>
          </cell>
          <cell r="B414" t="str">
            <v>고압나트륨등기구</v>
          </cell>
          <cell r="C414" t="str">
            <v xml:space="preserve">NH250W  </v>
          </cell>
          <cell r="D414" t="str">
            <v>EA</v>
          </cell>
          <cell r="G414">
            <v>810</v>
          </cell>
          <cell r="H414">
            <v>63000</v>
          </cell>
          <cell r="Q414">
            <v>63000</v>
          </cell>
          <cell r="S414" t="str">
            <v>내선</v>
          </cell>
          <cell r="T414">
            <v>0.495</v>
          </cell>
        </row>
        <row r="415">
          <cell r="A415">
            <v>413</v>
          </cell>
          <cell r="B415" t="str">
            <v>고압나트륨등기구</v>
          </cell>
          <cell r="C415" t="str">
            <v>NH400W</v>
          </cell>
          <cell r="D415" t="str">
            <v>EA</v>
          </cell>
          <cell r="G415">
            <v>810</v>
          </cell>
          <cell r="H415">
            <v>63000</v>
          </cell>
          <cell r="Q415">
            <v>63000</v>
          </cell>
          <cell r="S415" t="str">
            <v>내선</v>
          </cell>
          <cell r="T415">
            <v>0.53</v>
          </cell>
        </row>
        <row r="416">
          <cell r="A416">
            <v>414</v>
          </cell>
          <cell r="B416" t="str">
            <v>터널등기구(AL판)</v>
          </cell>
          <cell r="C416" t="str">
            <v>NXT 35W</v>
          </cell>
          <cell r="D416" t="str">
            <v>EA</v>
          </cell>
          <cell r="G416">
            <v>810</v>
          </cell>
          <cell r="H416">
            <v>67500</v>
          </cell>
          <cell r="Q416">
            <v>67500</v>
          </cell>
          <cell r="S416" t="str">
            <v>내선</v>
          </cell>
          <cell r="T416">
            <v>0.38</v>
          </cell>
        </row>
        <row r="417">
          <cell r="A417">
            <v>415</v>
          </cell>
          <cell r="B417" t="str">
            <v>터널등기구(AL판)</v>
          </cell>
          <cell r="C417" t="str">
            <v>NXT 90W</v>
          </cell>
          <cell r="D417" t="str">
            <v>EA</v>
          </cell>
          <cell r="G417">
            <v>810</v>
          </cell>
          <cell r="H417">
            <v>88000</v>
          </cell>
          <cell r="Q417">
            <v>88000</v>
          </cell>
          <cell r="S417" t="str">
            <v>내선</v>
          </cell>
          <cell r="T417">
            <v>0.38</v>
          </cell>
        </row>
        <row r="418">
          <cell r="A418">
            <v>416</v>
          </cell>
          <cell r="B418" t="str">
            <v>터널등기구(AL판)</v>
          </cell>
          <cell r="C418" t="str">
            <v>NXT 135W</v>
          </cell>
          <cell r="D418" t="str">
            <v>EA</v>
          </cell>
          <cell r="G418">
            <v>810</v>
          </cell>
          <cell r="H418">
            <v>113000</v>
          </cell>
          <cell r="Q418">
            <v>113000</v>
          </cell>
          <cell r="S418" t="str">
            <v>내선</v>
          </cell>
          <cell r="T418">
            <v>0.44</v>
          </cell>
        </row>
        <row r="419">
          <cell r="A419">
            <v>417</v>
          </cell>
          <cell r="B419" t="str">
            <v>터널등기구(AL판)</v>
          </cell>
          <cell r="C419" t="str">
            <v>NXT 180W</v>
          </cell>
          <cell r="D419" t="str">
            <v>EA</v>
          </cell>
          <cell r="G419">
            <v>810</v>
          </cell>
          <cell r="H419">
            <v>135000</v>
          </cell>
          <cell r="Q419">
            <v>135000</v>
          </cell>
          <cell r="S419" t="str">
            <v>내선</v>
          </cell>
          <cell r="T419">
            <v>0.44</v>
          </cell>
        </row>
        <row r="420">
          <cell r="A420">
            <v>418</v>
          </cell>
          <cell r="B420" t="str">
            <v>내압방폭백열등</v>
          </cell>
          <cell r="C420" t="str">
            <v>IL 220V/200W</v>
          </cell>
          <cell r="D420" t="str">
            <v>EA</v>
          </cell>
          <cell r="G420">
            <v>818</v>
          </cell>
          <cell r="H420">
            <v>90450</v>
          </cell>
          <cell r="Q420">
            <v>90450</v>
          </cell>
          <cell r="S420" t="str">
            <v>내선</v>
          </cell>
          <cell r="T420">
            <v>0.38</v>
          </cell>
        </row>
        <row r="421">
          <cell r="A421">
            <v>419</v>
          </cell>
          <cell r="Q421" t="str">
            <v/>
          </cell>
        </row>
        <row r="422">
          <cell r="A422">
            <v>420</v>
          </cell>
          <cell r="Q422" t="str">
            <v/>
          </cell>
        </row>
        <row r="423">
          <cell r="A423">
            <v>421</v>
          </cell>
          <cell r="B423" t="str">
            <v>고압나트륨램프</v>
          </cell>
          <cell r="C423" t="str">
            <v>NH  150W</v>
          </cell>
          <cell r="D423" t="str">
            <v>EA</v>
          </cell>
          <cell r="G423">
            <v>814</v>
          </cell>
          <cell r="H423">
            <v>12000</v>
          </cell>
          <cell r="Q423">
            <v>12000</v>
          </cell>
        </row>
        <row r="424">
          <cell r="A424">
            <v>422</v>
          </cell>
          <cell r="B424" t="str">
            <v>고압나트륨램프</v>
          </cell>
          <cell r="C424" t="str">
            <v>NH  250W</v>
          </cell>
          <cell r="D424" t="str">
            <v>EA</v>
          </cell>
          <cell r="G424">
            <v>814</v>
          </cell>
          <cell r="H424">
            <v>12500</v>
          </cell>
          <cell r="Q424">
            <v>12500</v>
          </cell>
        </row>
        <row r="425">
          <cell r="A425">
            <v>423</v>
          </cell>
          <cell r="B425" t="str">
            <v>고압나트륨램프</v>
          </cell>
          <cell r="C425" t="str">
            <v>NH  400W</v>
          </cell>
          <cell r="D425" t="str">
            <v>EA</v>
          </cell>
          <cell r="G425">
            <v>814</v>
          </cell>
          <cell r="H425">
            <v>16000</v>
          </cell>
          <cell r="Q425">
            <v>16000</v>
          </cell>
        </row>
        <row r="426">
          <cell r="A426">
            <v>424</v>
          </cell>
          <cell r="Q426" t="str">
            <v/>
          </cell>
        </row>
        <row r="427">
          <cell r="A427">
            <v>425</v>
          </cell>
          <cell r="Q427" t="str">
            <v/>
          </cell>
        </row>
        <row r="428">
          <cell r="A428">
            <v>426</v>
          </cell>
          <cell r="B428" t="str">
            <v>고압나트륨안정기</v>
          </cell>
          <cell r="C428" t="str">
            <v>220V/150W</v>
          </cell>
          <cell r="D428" t="str">
            <v>EA</v>
          </cell>
          <cell r="G428">
            <v>814</v>
          </cell>
          <cell r="H428">
            <v>18000</v>
          </cell>
          <cell r="Q428">
            <v>18000</v>
          </cell>
        </row>
        <row r="429">
          <cell r="A429">
            <v>427</v>
          </cell>
          <cell r="B429" t="str">
            <v>고압나트륨안정기</v>
          </cell>
          <cell r="C429" t="str">
            <v>220V/250W</v>
          </cell>
          <cell r="D429" t="str">
            <v>EA</v>
          </cell>
          <cell r="G429">
            <v>814</v>
          </cell>
          <cell r="H429">
            <v>22000</v>
          </cell>
          <cell r="Q429">
            <v>22000</v>
          </cell>
        </row>
        <row r="430">
          <cell r="A430">
            <v>428</v>
          </cell>
          <cell r="B430" t="str">
            <v>고압나트륨안정기</v>
          </cell>
          <cell r="C430" t="str">
            <v>220V/400W</v>
          </cell>
          <cell r="D430" t="str">
            <v>EA</v>
          </cell>
          <cell r="G430">
            <v>814</v>
          </cell>
          <cell r="H430">
            <v>24000</v>
          </cell>
          <cell r="Q430">
            <v>24000</v>
          </cell>
        </row>
        <row r="431">
          <cell r="A431">
            <v>429</v>
          </cell>
          <cell r="Q431" t="str">
            <v/>
          </cell>
        </row>
        <row r="432">
          <cell r="A432">
            <v>430</v>
          </cell>
          <cell r="Q432" t="str">
            <v/>
          </cell>
        </row>
        <row r="433">
          <cell r="A433">
            <v>431</v>
          </cell>
          <cell r="B433" t="str">
            <v>저압나트륨램프</v>
          </cell>
          <cell r="C433" t="str">
            <v>NXT 36W</v>
          </cell>
          <cell r="D433" t="str">
            <v>EA</v>
          </cell>
          <cell r="G433">
            <v>814</v>
          </cell>
          <cell r="H433">
            <v>28000</v>
          </cell>
          <cell r="Q433">
            <v>28000</v>
          </cell>
        </row>
        <row r="434">
          <cell r="A434">
            <v>432</v>
          </cell>
          <cell r="B434" t="str">
            <v>저압나트륨램프</v>
          </cell>
          <cell r="C434" t="str">
            <v>NXT 66W</v>
          </cell>
          <cell r="D434" t="str">
            <v>EA</v>
          </cell>
          <cell r="G434">
            <v>814</v>
          </cell>
          <cell r="H434">
            <v>32000</v>
          </cell>
          <cell r="Q434">
            <v>32000</v>
          </cell>
        </row>
        <row r="435">
          <cell r="A435">
            <v>433</v>
          </cell>
          <cell r="B435" t="str">
            <v>저압나트륨램프</v>
          </cell>
          <cell r="C435" t="str">
            <v>NXT 91W</v>
          </cell>
          <cell r="D435" t="str">
            <v>EA</v>
          </cell>
          <cell r="G435">
            <v>814</v>
          </cell>
          <cell r="H435">
            <v>38000</v>
          </cell>
          <cell r="Q435">
            <v>38000</v>
          </cell>
        </row>
        <row r="436">
          <cell r="A436">
            <v>434</v>
          </cell>
          <cell r="B436" t="str">
            <v>저압나트륨램프</v>
          </cell>
          <cell r="C436" t="str">
            <v>NXT 131W</v>
          </cell>
          <cell r="D436" t="str">
            <v>EA</v>
          </cell>
          <cell r="G436">
            <v>814</v>
          </cell>
          <cell r="H436">
            <v>50000</v>
          </cell>
          <cell r="Q436">
            <v>50000</v>
          </cell>
        </row>
        <row r="437">
          <cell r="A437">
            <v>435</v>
          </cell>
          <cell r="Q437" t="str">
            <v/>
          </cell>
        </row>
        <row r="438">
          <cell r="A438">
            <v>436</v>
          </cell>
          <cell r="Q438" t="str">
            <v/>
          </cell>
        </row>
        <row r="439">
          <cell r="A439">
            <v>437</v>
          </cell>
          <cell r="B439" t="str">
            <v>저압나트륨안정기</v>
          </cell>
          <cell r="C439" t="str">
            <v>NXT 36W</v>
          </cell>
          <cell r="D439" t="str">
            <v>EA</v>
          </cell>
          <cell r="G439">
            <v>814</v>
          </cell>
          <cell r="H439">
            <v>29000</v>
          </cell>
          <cell r="Q439">
            <v>29000</v>
          </cell>
        </row>
        <row r="440">
          <cell r="A440">
            <v>438</v>
          </cell>
          <cell r="B440" t="str">
            <v>저압나트륨안정기</v>
          </cell>
          <cell r="C440" t="str">
            <v>NXT 66W</v>
          </cell>
          <cell r="D440" t="str">
            <v>EA</v>
          </cell>
          <cell r="G440">
            <v>814</v>
          </cell>
          <cell r="H440">
            <v>32000</v>
          </cell>
          <cell r="Q440">
            <v>32000</v>
          </cell>
        </row>
        <row r="441">
          <cell r="A441">
            <v>439</v>
          </cell>
          <cell r="B441" t="str">
            <v>저압나트륨안정기</v>
          </cell>
          <cell r="C441" t="str">
            <v>NXT 91W</v>
          </cell>
          <cell r="D441" t="str">
            <v>EA</v>
          </cell>
          <cell r="G441">
            <v>814</v>
          </cell>
          <cell r="H441">
            <v>35000</v>
          </cell>
          <cell r="Q441">
            <v>35000</v>
          </cell>
        </row>
        <row r="442">
          <cell r="A442">
            <v>440</v>
          </cell>
          <cell r="B442" t="str">
            <v>저압나트륨안정기</v>
          </cell>
          <cell r="C442" t="str">
            <v>NXT 131W</v>
          </cell>
          <cell r="D442" t="str">
            <v>EA</v>
          </cell>
          <cell r="G442">
            <v>814</v>
          </cell>
          <cell r="H442">
            <v>38000</v>
          </cell>
          <cell r="Q442">
            <v>38000</v>
          </cell>
        </row>
        <row r="443">
          <cell r="A443">
            <v>441</v>
          </cell>
          <cell r="Q443" t="str">
            <v/>
          </cell>
        </row>
        <row r="444">
          <cell r="A444">
            <v>442</v>
          </cell>
          <cell r="Q444" t="str">
            <v/>
          </cell>
        </row>
        <row r="445">
          <cell r="A445">
            <v>443</v>
          </cell>
          <cell r="Q445" t="str">
            <v/>
          </cell>
        </row>
        <row r="446">
          <cell r="A446">
            <v>444</v>
          </cell>
          <cell r="B446" t="str">
            <v>STRAIGHT TRAY(H.D.G)</v>
          </cell>
          <cell r="C446" t="str">
            <v>150W×100H</v>
          </cell>
          <cell r="D446" t="str">
            <v>m</v>
          </cell>
          <cell r="G446">
            <v>753</v>
          </cell>
          <cell r="H446">
            <v>8700</v>
          </cell>
          <cell r="Q446">
            <v>8700</v>
          </cell>
          <cell r="S446" t="str">
            <v>내선</v>
          </cell>
          <cell r="T446">
            <v>0.22500000000000001</v>
          </cell>
          <cell r="Y446" t="str">
            <v>4m이상: 20%증</v>
          </cell>
        </row>
        <row r="447">
          <cell r="A447">
            <v>445</v>
          </cell>
          <cell r="B447" t="str">
            <v>STRAIGHT TRAY(H.D.G)</v>
          </cell>
          <cell r="C447" t="str">
            <v>150W×150H</v>
          </cell>
          <cell r="D447" t="str">
            <v>m</v>
          </cell>
          <cell r="G447">
            <v>753</v>
          </cell>
          <cell r="H447">
            <v>11600</v>
          </cell>
          <cell r="Q447">
            <v>11600</v>
          </cell>
          <cell r="S447" t="str">
            <v>내선</v>
          </cell>
          <cell r="T447">
            <v>0.22500000000000001</v>
          </cell>
        </row>
        <row r="448">
          <cell r="A448">
            <v>446</v>
          </cell>
          <cell r="B448" t="str">
            <v>STRAIGHT TRAY(H.D.G)</v>
          </cell>
          <cell r="C448" t="str">
            <v>200W×100H</v>
          </cell>
          <cell r="D448" t="str">
            <v>m</v>
          </cell>
          <cell r="G448">
            <v>753</v>
          </cell>
          <cell r="H448">
            <v>9000</v>
          </cell>
          <cell r="Q448">
            <v>9000</v>
          </cell>
          <cell r="S448" t="str">
            <v>내선</v>
          </cell>
          <cell r="T448">
            <v>0.22500000000000001</v>
          </cell>
        </row>
        <row r="449">
          <cell r="A449">
            <v>447</v>
          </cell>
          <cell r="B449" t="str">
            <v>STRAIGHT TRAY(H.D.G)</v>
          </cell>
          <cell r="C449" t="str">
            <v>200W×150H</v>
          </cell>
          <cell r="D449" t="str">
            <v>m</v>
          </cell>
          <cell r="G449">
            <v>753</v>
          </cell>
          <cell r="H449">
            <v>11900</v>
          </cell>
          <cell r="Q449">
            <v>11900</v>
          </cell>
          <cell r="S449" t="str">
            <v>내선</v>
          </cell>
          <cell r="T449">
            <v>0.22500000000000001</v>
          </cell>
        </row>
        <row r="450">
          <cell r="A450">
            <v>448</v>
          </cell>
          <cell r="B450" t="str">
            <v>STRAIGHT TRAY(H.D.G)</v>
          </cell>
          <cell r="C450" t="str">
            <v>300W×100H</v>
          </cell>
          <cell r="D450" t="str">
            <v>m</v>
          </cell>
          <cell r="G450">
            <v>753</v>
          </cell>
          <cell r="H450">
            <v>9600</v>
          </cell>
          <cell r="Q450">
            <v>9600</v>
          </cell>
          <cell r="S450" t="str">
            <v>내선</v>
          </cell>
          <cell r="T450">
            <v>0.28499999999999998</v>
          </cell>
        </row>
        <row r="451">
          <cell r="A451">
            <v>449</v>
          </cell>
          <cell r="B451" t="str">
            <v>STRAIGHT TRAY(H.D.G)</v>
          </cell>
          <cell r="C451" t="str">
            <v>300W×150H</v>
          </cell>
          <cell r="D451" t="str">
            <v>m</v>
          </cell>
          <cell r="G451">
            <v>753</v>
          </cell>
          <cell r="H451">
            <v>12600</v>
          </cell>
          <cell r="Q451">
            <v>12600</v>
          </cell>
          <cell r="S451" t="str">
            <v>내선</v>
          </cell>
          <cell r="T451">
            <v>0.28499999999999998</v>
          </cell>
        </row>
        <row r="452">
          <cell r="A452">
            <v>450</v>
          </cell>
          <cell r="B452" t="str">
            <v>STRAIGHT TRAY(H.D.G)</v>
          </cell>
          <cell r="C452" t="str">
            <v>400W×100H</v>
          </cell>
          <cell r="D452" t="str">
            <v>m</v>
          </cell>
          <cell r="G452">
            <v>753</v>
          </cell>
          <cell r="H452">
            <v>10200</v>
          </cell>
          <cell r="Q452">
            <v>10200</v>
          </cell>
          <cell r="S452" t="str">
            <v>내선</v>
          </cell>
          <cell r="T452">
            <v>0.33500000000000002</v>
          </cell>
        </row>
        <row r="453">
          <cell r="A453">
            <v>451</v>
          </cell>
          <cell r="B453" t="str">
            <v>STRAIGHT TRAY(H.D.G)</v>
          </cell>
          <cell r="C453" t="str">
            <v>400W×150H</v>
          </cell>
          <cell r="D453" t="str">
            <v>m</v>
          </cell>
          <cell r="G453">
            <v>753</v>
          </cell>
          <cell r="H453">
            <v>13200</v>
          </cell>
          <cell r="Q453">
            <v>13200</v>
          </cell>
          <cell r="S453" t="str">
            <v>내선</v>
          </cell>
          <cell r="T453">
            <v>0.33500000000000002</v>
          </cell>
        </row>
        <row r="454">
          <cell r="A454">
            <v>452</v>
          </cell>
          <cell r="B454" t="str">
            <v>STRAIGHT TRAY(H.D.G)</v>
          </cell>
          <cell r="C454" t="str">
            <v>500W×100H</v>
          </cell>
          <cell r="D454" t="str">
            <v>m</v>
          </cell>
          <cell r="G454">
            <v>753</v>
          </cell>
          <cell r="H454">
            <v>10800</v>
          </cell>
          <cell r="Q454">
            <v>10800</v>
          </cell>
          <cell r="S454" t="str">
            <v>내선</v>
          </cell>
          <cell r="T454">
            <v>0.44500000000000001</v>
          </cell>
        </row>
        <row r="455">
          <cell r="A455">
            <v>453</v>
          </cell>
          <cell r="B455" t="str">
            <v>STRAIGHT TRAY(H.D.G)</v>
          </cell>
          <cell r="C455" t="str">
            <v>500W×150H</v>
          </cell>
          <cell r="D455" t="str">
            <v>m</v>
          </cell>
          <cell r="G455">
            <v>753</v>
          </cell>
          <cell r="H455">
            <v>13800</v>
          </cell>
          <cell r="Q455">
            <v>13800</v>
          </cell>
          <cell r="S455" t="str">
            <v>내선</v>
          </cell>
          <cell r="T455">
            <v>0.44500000000000001</v>
          </cell>
        </row>
        <row r="456">
          <cell r="A456">
            <v>454</v>
          </cell>
          <cell r="B456" t="str">
            <v>STRAIGHT TRAY(H.D.G)</v>
          </cell>
          <cell r="C456" t="str">
            <v>600W×100H</v>
          </cell>
          <cell r="D456" t="str">
            <v>m</v>
          </cell>
          <cell r="G456">
            <v>753</v>
          </cell>
          <cell r="H456">
            <v>11500</v>
          </cell>
          <cell r="Q456">
            <v>11500</v>
          </cell>
          <cell r="S456" t="str">
            <v>내선</v>
          </cell>
          <cell r="T456">
            <v>0.52</v>
          </cell>
        </row>
        <row r="457">
          <cell r="A457">
            <v>455</v>
          </cell>
          <cell r="B457" t="str">
            <v>STRAIGHT TRAY(H.D.G)</v>
          </cell>
          <cell r="C457" t="str">
            <v>600W×150H</v>
          </cell>
          <cell r="D457" t="str">
            <v>m</v>
          </cell>
          <cell r="G457">
            <v>753</v>
          </cell>
          <cell r="H457">
            <v>14400</v>
          </cell>
          <cell r="Q457">
            <v>14400</v>
          </cell>
          <cell r="S457" t="str">
            <v>내선</v>
          </cell>
          <cell r="T457">
            <v>0.52</v>
          </cell>
        </row>
        <row r="458">
          <cell r="A458">
            <v>456</v>
          </cell>
          <cell r="Q458" t="str">
            <v/>
          </cell>
        </row>
        <row r="459">
          <cell r="A459">
            <v>457</v>
          </cell>
          <cell r="B459" t="str">
            <v>HOR-ELBOW (H.D.G)</v>
          </cell>
          <cell r="C459" t="str">
            <v>150W×100H</v>
          </cell>
          <cell r="D459" t="str">
            <v>EA</v>
          </cell>
          <cell r="G459">
            <v>753</v>
          </cell>
          <cell r="H459">
            <v>10300</v>
          </cell>
          <cell r="Q459">
            <v>10300</v>
          </cell>
          <cell r="S459" t="str">
            <v>내선</v>
          </cell>
          <cell r="T459">
            <v>0.22500000000000001</v>
          </cell>
        </row>
        <row r="460">
          <cell r="A460">
            <v>458</v>
          </cell>
          <cell r="B460" t="str">
            <v>HOR-ELBOW (H.D.G)</v>
          </cell>
          <cell r="C460" t="str">
            <v>150W×150H</v>
          </cell>
          <cell r="D460" t="str">
            <v>EA</v>
          </cell>
          <cell r="G460">
            <v>753</v>
          </cell>
          <cell r="H460">
            <v>13700</v>
          </cell>
          <cell r="Q460">
            <v>13700</v>
          </cell>
          <cell r="S460" t="str">
            <v>내선</v>
          </cell>
          <cell r="T460">
            <v>0.22500000000000001</v>
          </cell>
        </row>
        <row r="461">
          <cell r="A461">
            <v>459</v>
          </cell>
          <cell r="B461" t="str">
            <v>HOR-ELBOW (H.D.G)</v>
          </cell>
          <cell r="C461" t="str">
            <v>200W×100H</v>
          </cell>
          <cell r="D461" t="str">
            <v>EA</v>
          </cell>
          <cell r="G461">
            <v>753</v>
          </cell>
          <cell r="H461">
            <v>11100</v>
          </cell>
          <cell r="Q461">
            <v>11100</v>
          </cell>
          <cell r="S461" t="str">
            <v>내선</v>
          </cell>
          <cell r="T461">
            <v>0.22500000000000001</v>
          </cell>
        </row>
        <row r="462">
          <cell r="A462">
            <v>460</v>
          </cell>
          <cell r="B462" t="str">
            <v>HOR-ELBOW (H.D.G)</v>
          </cell>
          <cell r="C462" t="str">
            <v>200W×150H</v>
          </cell>
          <cell r="D462" t="str">
            <v>EA</v>
          </cell>
          <cell r="G462">
            <v>753</v>
          </cell>
          <cell r="H462">
            <v>14700</v>
          </cell>
          <cell r="Q462">
            <v>14700</v>
          </cell>
          <cell r="S462" t="str">
            <v>내선</v>
          </cell>
          <cell r="T462">
            <v>0.22500000000000001</v>
          </cell>
        </row>
        <row r="463">
          <cell r="A463">
            <v>461</v>
          </cell>
          <cell r="B463" t="str">
            <v>HOR-ELBOW (H.D.G)</v>
          </cell>
          <cell r="C463" t="str">
            <v>300W×100H</v>
          </cell>
          <cell r="D463" t="str">
            <v>EA</v>
          </cell>
          <cell r="G463">
            <v>753</v>
          </cell>
          <cell r="H463">
            <v>12800</v>
          </cell>
          <cell r="Q463">
            <v>12800</v>
          </cell>
          <cell r="S463" t="str">
            <v>내선</v>
          </cell>
          <cell r="T463">
            <v>0.28499999999999998</v>
          </cell>
        </row>
        <row r="464">
          <cell r="A464">
            <v>462</v>
          </cell>
          <cell r="B464" t="str">
            <v>HOR-ELBOW (H.D.G)</v>
          </cell>
          <cell r="C464" t="str">
            <v>300W×150H</v>
          </cell>
          <cell r="D464" t="str">
            <v>EA</v>
          </cell>
          <cell r="G464">
            <v>753</v>
          </cell>
          <cell r="H464">
            <v>16800</v>
          </cell>
          <cell r="Q464">
            <v>16800</v>
          </cell>
          <cell r="S464" t="str">
            <v>내선</v>
          </cell>
          <cell r="T464">
            <v>0.28499999999999998</v>
          </cell>
        </row>
        <row r="465">
          <cell r="A465">
            <v>463</v>
          </cell>
          <cell r="B465" t="str">
            <v>HOR-ELBOW (H.D.G)</v>
          </cell>
          <cell r="C465" t="str">
            <v>400W×100H</v>
          </cell>
          <cell r="D465" t="str">
            <v>EA</v>
          </cell>
          <cell r="G465">
            <v>753</v>
          </cell>
          <cell r="H465">
            <v>14500</v>
          </cell>
          <cell r="Q465">
            <v>14500</v>
          </cell>
          <cell r="S465" t="str">
            <v>내선</v>
          </cell>
          <cell r="T465">
            <v>0.33500000000000002</v>
          </cell>
        </row>
        <row r="466">
          <cell r="A466">
            <v>464</v>
          </cell>
          <cell r="B466" t="str">
            <v>HOR-ELBOW (H.D.G)</v>
          </cell>
          <cell r="C466" t="str">
            <v>400W×150H</v>
          </cell>
          <cell r="D466" t="str">
            <v>EA</v>
          </cell>
          <cell r="G466">
            <v>753</v>
          </cell>
          <cell r="H466">
            <v>18800</v>
          </cell>
          <cell r="Q466">
            <v>18800</v>
          </cell>
          <cell r="S466" t="str">
            <v>내선</v>
          </cell>
          <cell r="T466">
            <v>0.33500000000000002</v>
          </cell>
        </row>
        <row r="467">
          <cell r="A467">
            <v>465</v>
          </cell>
          <cell r="B467" t="str">
            <v>HOR-ELBOW (H.D.G)</v>
          </cell>
          <cell r="C467" t="str">
            <v>500W×100H</v>
          </cell>
          <cell r="D467" t="str">
            <v>EA</v>
          </cell>
          <cell r="G467">
            <v>753</v>
          </cell>
          <cell r="H467">
            <v>16200</v>
          </cell>
          <cell r="Q467">
            <v>16200</v>
          </cell>
          <cell r="S467" t="str">
            <v>내선</v>
          </cell>
          <cell r="T467">
            <v>0.44500000000000001</v>
          </cell>
        </row>
        <row r="468">
          <cell r="A468">
            <v>466</v>
          </cell>
          <cell r="B468" t="str">
            <v>HOR-ELBOW (H.D.G)</v>
          </cell>
          <cell r="C468" t="str">
            <v>500W×150H</v>
          </cell>
          <cell r="D468" t="str">
            <v>EA</v>
          </cell>
          <cell r="G468">
            <v>753</v>
          </cell>
          <cell r="H468">
            <v>20800</v>
          </cell>
          <cell r="Q468">
            <v>20800</v>
          </cell>
          <cell r="S468" t="str">
            <v>내선</v>
          </cell>
          <cell r="T468">
            <v>0.44500000000000001</v>
          </cell>
        </row>
        <row r="469">
          <cell r="A469">
            <v>467</v>
          </cell>
          <cell r="B469" t="str">
            <v>HOR-ELBOW (H.D.G)</v>
          </cell>
          <cell r="C469" t="str">
            <v>600W×100H</v>
          </cell>
          <cell r="D469" t="str">
            <v>EA</v>
          </cell>
          <cell r="G469">
            <v>753</v>
          </cell>
          <cell r="H469">
            <v>17900</v>
          </cell>
          <cell r="Q469">
            <v>17900</v>
          </cell>
          <cell r="S469" t="str">
            <v>내선</v>
          </cell>
          <cell r="T469">
            <v>0.52</v>
          </cell>
        </row>
        <row r="470">
          <cell r="A470">
            <v>468</v>
          </cell>
          <cell r="B470" t="str">
            <v>HOR-ELBOW (H.D.G)</v>
          </cell>
          <cell r="C470" t="str">
            <v>600W×150H</v>
          </cell>
          <cell r="D470" t="str">
            <v>EA</v>
          </cell>
          <cell r="G470">
            <v>753</v>
          </cell>
          <cell r="H470">
            <v>22800</v>
          </cell>
          <cell r="Q470">
            <v>22800</v>
          </cell>
          <cell r="S470" t="str">
            <v>내선</v>
          </cell>
          <cell r="T470">
            <v>0.52</v>
          </cell>
        </row>
        <row r="471">
          <cell r="A471">
            <v>469</v>
          </cell>
          <cell r="Q471" t="str">
            <v/>
          </cell>
        </row>
        <row r="472">
          <cell r="A472">
            <v>470</v>
          </cell>
          <cell r="B472" t="str">
            <v>VER-ELBOW (H.D.G)</v>
          </cell>
          <cell r="C472" t="str">
            <v>150W×100H</v>
          </cell>
          <cell r="D472" t="str">
            <v>EA</v>
          </cell>
          <cell r="G472">
            <v>753</v>
          </cell>
          <cell r="H472">
            <v>10700</v>
          </cell>
          <cell r="Q472">
            <v>10700</v>
          </cell>
          <cell r="S472" t="str">
            <v>내선</v>
          </cell>
          <cell r="T472">
            <v>0.22500000000000001</v>
          </cell>
        </row>
        <row r="473">
          <cell r="A473">
            <v>471</v>
          </cell>
          <cell r="B473" t="str">
            <v>VER-ELBOW (H.D.G)</v>
          </cell>
          <cell r="C473" t="str">
            <v>150W×150H</v>
          </cell>
          <cell r="D473" t="str">
            <v>EA</v>
          </cell>
          <cell r="G473">
            <v>753</v>
          </cell>
          <cell r="H473">
            <v>15500</v>
          </cell>
          <cell r="Q473">
            <v>15500</v>
          </cell>
          <cell r="S473" t="str">
            <v>내선</v>
          </cell>
          <cell r="T473">
            <v>0.22500000000000001</v>
          </cell>
        </row>
        <row r="474">
          <cell r="A474">
            <v>472</v>
          </cell>
          <cell r="B474" t="str">
            <v>VER-ELBOW (H.D.G)</v>
          </cell>
          <cell r="C474" t="str">
            <v>200W×100H</v>
          </cell>
          <cell r="D474" t="str">
            <v>EA</v>
          </cell>
          <cell r="G474">
            <v>753</v>
          </cell>
          <cell r="H474">
            <v>11100</v>
          </cell>
          <cell r="Q474">
            <v>11100</v>
          </cell>
          <cell r="S474" t="str">
            <v>내선</v>
          </cell>
          <cell r="T474">
            <v>0.22500000000000001</v>
          </cell>
        </row>
        <row r="475">
          <cell r="A475">
            <v>473</v>
          </cell>
          <cell r="B475" t="str">
            <v>VER-ELBOW (H.D.G)</v>
          </cell>
          <cell r="C475" t="str">
            <v>200W×150H</v>
          </cell>
          <cell r="D475" t="str">
            <v>EA</v>
          </cell>
          <cell r="G475">
            <v>753</v>
          </cell>
          <cell r="H475">
            <v>15900</v>
          </cell>
          <cell r="Q475">
            <v>15900</v>
          </cell>
          <cell r="S475" t="str">
            <v>내선</v>
          </cell>
          <cell r="T475">
            <v>0.22500000000000001</v>
          </cell>
        </row>
        <row r="476">
          <cell r="A476">
            <v>474</v>
          </cell>
          <cell r="B476" t="str">
            <v>VER-ELBOW (H.D.G)</v>
          </cell>
          <cell r="C476" t="str">
            <v>300W×100H</v>
          </cell>
          <cell r="D476" t="str">
            <v>EA</v>
          </cell>
          <cell r="G476">
            <v>753</v>
          </cell>
          <cell r="H476">
            <v>12000</v>
          </cell>
          <cell r="Q476">
            <v>12000</v>
          </cell>
          <cell r="S476" t="str">
            <v>내선</v>
          </cell>
          <cell r="T476">
            <v>0.28499999999999998</v>
          </cell>
        </row>
        <row r="477">
          <cell r="A477">
            <v>475</v>
          </cell>
          <cell r="B477" t="str">
            <v>VER-ELBOW (H.D.G)</v>
          </cell>
          <cell r="C477" t="str">
            <v>300W×150H</v>
          </cell>
          <cell r="D477" t="str">
            <v>EA</v>
          </cell>
          <cell r="G477">
            <v>753</v>
          </cell>
          <cell r="H477">
            <v>16800</v>
          </cell>
          <cell r="Q477">
            <v>16800</v>
          </cell>
          <cell r="S477" t="str">
            <v>내선</v>
          </cell>
          <cell r="T477">
            <v>0.28499999999999998</v>
          </cell>
        </row>
        <row r="478">
          <cell r="A478">
            <v>476</v>
          </cell>
          <cell r="B478" t="str">
            <v>VER-ELBOW (H.D.G)</v>
          </cell>
          <cell r="C478" t="str">
            <v>400W×100H</v>
          </cell>
          <cell r="D478" t="str">
            <v>EA</v>
          </cell>
          <cell r="G478">
            <v>753</v>
          </cell>
          <cell r="H478">
            <v>12900</v>
          </cell>
          <cell r="Q478">
            <v>12900</v>
          </cell>
          <cell r="S478" t="str">
            <v>내선</v>
          </cell>
          <cell r="T478">
            <v>0.33500000000000002</v>
          </cell>
        </row>
        <row r="479">
          <cell r="A479">
            <v>477</v>
          </cell>
          <cell r="B479" t="str">
            <v>VER-ELBOW (H.D.G)</v>
          </cell>
          <cell r="C479" t="str">
            <v>400W×150H</v>
          </cell>
          <cell r="D479" t="str">
            <v>EA</v>
          </cell>
          <cell r="G479">
            <v>753</v>
          </cell>
          <cell r="H479">
            <v>17600</v>
          </cell>
          <cell r="Q479">
            <v>17600</v>
          </cell>
          <cell r="S479" t="str">
            <v>내선</v>
          </cell>
          <cell r="T479">
            <v>0.33500000000000002</v>
          </cell>
        </row>
        <row r="480">
          <cell r="A480">
            <v>478</v>
          </cell>
          <cell r="B480" t="str">
            <v>VER-ELBOW (H.D.G)</v>
          </cell>
          <cell r="C480" t="str">
            <v>500W×100H</v>
          </cell>
          <cell r="D480" t="str">
            <v>EA</v>
          </cell>
          <cell r="G480">
            <v>753</v>
          </cell>
          <cell r="H480">
            <v>13700</v>
          </cell>
          <cell r="Q480">
            <v>13700</v>
          </cell>
          <cell r="S480" t="str">
            <v>내선</v>
          </cell>
          <cell r="T480">
            <v>0.44500000000000001</v>
          </cell>
        </row>
        <row r="481">
          <cell r="A481">
            <v>479</v>
          </cell>
          <cell r="B481" t="str">
            <v>VER-ELBOW (H.D.G)</v>
          </cell>
          <cell r="C481" t="str">
            <v>500W×150H</v>
          </cell>
          <cell r="D481" t="str">
            <v>EA</v>
          </cell>
          <cell r="G481">
            <v>753</v>
          </cell>
          <cell r="H481">
            <v>18500</v>
          </cell>
          <cell r="Q481">
            <v>18500</v>
          </cell>
          <cell r="S481" t="str">
            <v>내선</v>
          </cell>
          <cell r="T481">
            <v>0.44500000000000001</v>
          </cell>
        </row>
        <row r="482">
          <cell r="A482">
            <v>480</v>
          </cell>
          <cell r="B482" t="str">
            <v>VER-ELBOW (H.D.G)</v>
          </cell>
          <cell r="C482" t="str">
            <v>600W×100H</v>
          </cell>
          <cell r="D482" t="str">
            <v>EA</v>
          </cell>
          <cell r="G482">
            <v>753</v>
          </cell>
          <cell r="H482">
            <v>14600</v>
          </cell>
          <cell r="Q482">
            <v>14600</v>
          </cell>
          <cell r="S482" t="str">
            <v>내선</v>
          </cell>
          <cell r="T482">
            <v>0.52</v>
          </cell>
        </row>
        <row r="483">
          <cell r="A483">
            <v>481</v>
          </cell>
          <cell r="B483" t="str">
            <v>VER-ELBOW (H.D.G)</v>
          </cell>
          <cell r="C483" t="str">
            <v>600W×150H</v>
          </cell>
          <cell r="D483" t="str">
            <v>EA</v>
          </cell>
          <cell r="G483">
            <v>753</v>
          </cell>
          <cell r="H483">
            <v>19300</v>
          </cell>
          <cell r="Q483">
            <v>19300</v>
          </cell>
          <cell r="S483" t="str">
            <v>내선</v>
          </cell>
          <cell r="T483">
            <v>0.52</v>
          </cell>
        </row>
        <row r="484">
          <cell r="A484">
            <v>482</v>
          </cell>
          <cell r="Q484" t="str">
            <v/>
          </cell>
        </row>
        <row r="485">
          <cell r="A485">
            <v>483</v>
          </cell>
          <cell r="B485" t="str">
            <v>HOR-TEE (H.D.G)</v>
          </cell>
          <cell r="C485" t="str">
            <v>150W×100H</v>
          </cell>
          <cell r="D485" t="str">
            <v>EA</v>
          </cell>
          <cell r="G485">
            <v>753</v>
          </cell>
          <cell r="H485">
            <v>17500</v>
          </cell>
          <cell r="Q485">
            <v>17500</v>
          </cell>
          <cell r="S485" t="str">
            <v>내선</v>
          </cell>
          <cell r="T485">
            <v>0.22500000000000001</v>
          </cell>
        </row>
        <row r="486">
          <cell r="A486">
            <v>484</v>
          </cell>
          <cell r="B486" t="str">
            <v>HOR-TEE (H.D.G)</v>
          </cell>
          <cell r="C486" t="str">
            <v>150W×150H</v>
          </cell>
          <cell r="D486" t="str">
            <v>EA</v>
          </cell>
          <cell r="G486">
            <v>753</v>
          </cell>
          <cell r="H486">
            <v>22600</v>
          </cell>
          <cell r="Q486">
            <v>22600</v>
          </cell>
          <cell r="S486" t="str">
            <v>내선</v>
          </cell>
          <cell r="T486">
            <v>0.22500000000000001</v>
          </cell>
        </row>
        <row r="487">
          <cell r="A487">
            <v>485</v>
          </cell>
          <cell r="B487" t="str">
            <v>HOR-TEE (H.D.G)</v>
          </cell>
          <cell r="C487" t="str">
            <v>200W×100H</v>
          </cell>
          <cell r="D487" t="str">
            <v>EA</v>
          </cell>
          <cell r="G487">
            <v>753</v>
          </cell>
          <cell r="H487">
            <v>18500</v>
          </cell>
          <cell r="Q487">
            <v>18500</v>
          </cell>
          <cell r="S487" t="str">
            <v>내선</v>
          </cell>
          <cell r="T487">
            <v>0.22500000000000001</v>
          </cell>
        </row>
        <row r="488">
          <cell r="A488">
            <v>486</v>
          </cell>
          <cell r="B488" t="str">
            <v>HOR-TEE (H.D.G)</v>
          </cell>
          <cell r="C488" t="str">
            <v>200W×150H</v>
          </cell>
          <cell r="D488" t="str">
            <v>EA</v>
          </cell>
          <cell r="G488">
            <v>753</v>
          </cell>
          <cell r="H488">
            <v>23600</v>
          </cell>
          <cell r="Q488">
            <v>23600</v>
          </cell>
          <cell r="S488" t="str">
            <v>내선</v>
          </cell>
          <cell r="T488">
            <v>0.22500000000000001</v>
          </cell>
        </row>
        <row r="489">
          <cell r="A489">
            <v>487</v>
          </cell>
          <cell r="B489" t="str">
            <v>HOR-TEE (H.D.G)</v>
          </cell>
          <cell r="C489" t="str">
            <v>300W×100H</v>
          </cell>
          <cell r="D489" t="str">
            <v>EA</v>
          </cell>
          <cell r="G489">
            <v>753</v>
          </cell>
          <cell r="H489">
            <v>20300</v>
          </cell>
          <cell r="Q489">
            <v>20300</v>
          </cell>
          <cell r="S489" t="str">
            <v>내선</v>
          </cell>
          <cell r="T489">
            <v>0.28499999999999998</v>
          </cell>
        </row>
        <row r="490">
          <cell r="A490">
            <v>488</v>
          </cell>
          <cell r="B490" t="str">
            <v>HOR-TEE (H.D.G)</v>
          </cell>
          <cell r="C490" t="str">
            <v>300W×150H</v>
          </cell>
          <cell r="D490" t="str">
            <v>EA</v>
          </cell>
          <cell r="G490">
            <v>753</v>
          </cell>
          <cell r="H490">
            <v>25600</v>
          </cell>
          <cell r="Q490">
            <v>25600</v>
          </cell>
          <cell r="S490" t="str">
            <v>내선</v>
          </cell>
          <cell r="T490">
            <v>0.28499999999999998</v>
          </cell>
        </row>
        <row r="491">
          <cell r="A491">
            <v>489</v>
          </cell>
          <cell r="B491" t="str">
            <v>HOR-TEE (H.D.G)</v>
          </cell>
          <cell r="C491" t="str">
            <v>400W×100H</v>
          </cell>
          <cell r="D491" t="str">
            <v>EA</v>
          </cell>
          <cell r="G491">
            <v>753</v>
          </cell>
          <cell r="H491">
            <v>23000</v>
          </cell>
          <cell r="Q491">
            <v>23000</v>
          </cell>
          <cell r="S491" t="str">
            <v>내선</v>
          </cell>
          <cell r="T491">
            <v>0.33500000000000002</v>
          </cell>
        </row>
        <row r="492">
          <cell r="A492">
            <v>490</v>
          </cell>
          <cell r="B492" t="str">
            <v>HOR-TEE (H.D.G)</v>
          </cell>
          <cell r="C492" t="str">
            <v>400W×150H</v>
          </cell>
          <cell r="D492" t="str">
            <v>EA</v>
          </cell>
          <cell r="G492">
            <v>753</v>
          </cell>
          <cell r="H492">
            <v>28500</v>
          </cell>
          <cell r="Q492">
            <v>28500</v>
          </cell>
          <cell r="S492" t="str">
            <v>내선</v>
          </cell>
          <cell r="T492">
            <v>0.33500000000000002</v>
          </cell>
        </row>
        <row r="493">
          <cell r="A493">
            <v>491</v>
          </cell>
          <cell r="B493" t="str">
            <v>HOR-TEE (H.D.G)</v>
          </cell>
          <cell r="C493" t="str">
            <v>500W×100H</v>
          </cell>
          <cell r="D493" t="str">
            <v>EA</v>
          </cell>
          <cell r="G493">
            <v>753</v>
          </cell>
          <cell r="H493">
            <v>25000</v>
          </cell>
          <cell r="Q493">
            <v>25000</v>
          </cell>
          <cell r="S493" t="str">
            <v>내선</v>
          </cell>
          <cell r="T493">
            <v>0.44500000000000001</v>
          </cell>
        </row>
        <row r="494">
          <cell r="A494">
            <v>492</v>
          </cell>
          <cell r="B494" t="str">
            <v>HOR-TEE (H.D.G)</v>
          </cell>
          <cell r="C494" t="str">
            <v>500W×150H</v>
          </cell>
          <cell r="D494" t="str">
            <v>EA</v>
          </cell>
          <cell r="G494">
            <v>753</v>
          </cell>
          <cell r="H494">
            <v>30800</v>
          </cell>
          <cell r="Q494">
            <v>30800</v>
          </cell>
          <cell r="S494" t="str">
            <v>내선</v>
          </cell>
          <cell r="T494">
            <v>0.44500000000000001</v>
          </cell>
        </row>
        <row r="495">
          <cell r="A495">
            <v>493</v>
          </cell>
          <cell r="B495" t="str">
            <v>HOR-TEE (H.D.G)</v>
          </cell>
          <cell r="C495" t="str">
            <v>600W×100H</v>
          </cell>
          <cell r="D495" t="str">
            <v>EA</v>
          </cell>
          <cell r="G495">
            <v>753</v>
          </cell>
          <cell r="H495">
            <v>27000</v>
          </cell>
          <cell r="Q495">
            <v>27000</v>
          </cell>
          <cell r="S495" t="str">
            <v>내선</v>
          </cell>
          <cell r="T495">
            <v>0.52</v>
          </cell>
        </row>
        <row r="496">
          <cell r="A496">
            <v>494</v>
          </cell>
          <cell r="B496" t="str">
            <v>HOR-TEE (H.D.G)</v>
          </cell>
          <cell r="C496" t="str">
            <v>600W×150H</v>
          </cell>
          <cell r="D496" t="str">
            <v>EA</v>
          </cell>
          <cell r="G496">
            <v>753</v>
          </cell>
          <cell r="H496">
            <v>33100</v>
          </cell>
          <cell r="Q496">
            <v>33100</v>
          </cell>
          <cell r="S496" t="str">
            <v>내선</v>
          </cell>
          <cell r="T496">
            <v>0.52</v>
          </cell>
        </row>
        <row r="497">
          <cell r="A497">
            <v>495</v>
          </cell>
          <cell r="Q497" t="str">
            <v/>
          </cell>
        </row>
        <row r="498">
          <cell r="A498">
            <v>496</v>
          </cell>
          <cell r="B498" t="str">
            <v>HOR-CROSS (H.D.G)</v>
          </cell>
          <cell r="C498" t="str">
            <v>150W×100H</v>
          </cell>
          <cell r="D498" t="str">
            <v>EA</v>
          </cell>
          <cell r="G498">
            <v>753</v>
          </cell>
          <cell r="H498">
            <v>23200</v>
          </cell>
          <cell r="Q498">
            <v>23200</v>
          </cell>
          <cell r="S498" t="str">
            <v>내선</v>
          </cell>
          <cell r="T498">
            <v>0.22500000000000001</v>
          </cell>
        </row>
        <row r="499">
          <cell r="A499">
            <v>497</v>
          </cell>
          <cell r="B499" t="str">
            <v>HOR-CROSS (H.D.G)</v>
          </cell>
          <cell r="C499" t="str">
            <v>150W×150H</v>
          </cell>
          <cell r="D499" t="str">
            <v>EA</v>
          </cell>
          <cell r="G499">
            <v>753</v>
          </cell>
          <cell r="H499">
            <v>29100</v>
          </cell>
          <cell r="Q499">
            <v>29100</v>
          </cell>
          <cell r="S499" t="str">
            <v>내선</v>
          </cell>
          <cell r="T499">
            <v>0.22500000000000001</v>
          </cell>
        </row>
        <row r="500">
          <cell r="A500">
            <v>498</v>
          </cell>
          <cell r="B500" t="str">
            <v>HOR-CROSS (H.D.G)</v>
          </cell>
          <cell r="C500" t="str">
            <v>200W×100H</v>
          </cell>
          <cell r="D500" t="str">
            <v>EA</v>
          </cell>
          <cell r="G500">
            <v>753</v>
          </cell>
          <cell r="H500">
            <v>24000</v>
          </cell>
          <cell r="Q500">
            <v>24000</v>
          </cell>
          <cell r="S500" t="str">
            <v>내선</v>
          </cell>
          <cell r="T500">
            <v>0.22500000000000001</v>
          </cell>
        </row>
        <row r="501">
          <cell r="A501">
            <v>499</v>
          </cell>
          <cell r="B501" t="str">
            <v>HOR-CROSS (H.D.G)</v>
          </cell>
          <cell r="C501" t="str">
            <v>200W×150H</v>
          </cell>
          <cell r="D501" t="str">
            <v>EA</v>
          </cell>
          <cell r="G501">
            <v>753</v>
          </cell>
          <cell r="H501">
            <v>30000</v>
          </cell>
          <cell r="Q501">
            <v>30000</v>
          </cell>
          <cell r="S501" t="str">
            <v>내선</v>
          </cell>
          <cell r="T501">
            <v>0.22500000000000001</v>
          </cell>
        </row>
        <row r="502">
          <cell r="A502">
            <v>500</v>
          </cell>
          <cell r="B502" t="str">
            <v>HOR-CROSS (H.D.G)</v>
          </cell>
          <cell r="C502" t="str">
            <v>300W×100H</v>
          </cell>
          <cell r="D502" t="str">
            <v>EA</v>
          </cell>
          <cell r="G502">
            <v>753</v>
          </cell>
          <cell r="H502">
            <v>25700</v>
          </cell>
          <cell r="Q502">
            <v>25700</v>
          </cell>
          <cell r="S502" t="str">
            <v>내선</v>
          </cell>
          <cell r="T502">
            <v>0.28499999999999998</v>
          </cell>
        </row>
        <row r="503">
          <cell r="A503">
            <v>501</v>
          </cell>
          <cell r="B503" t="str">
            <v>HOR-CROSS (H.D.G)</v>
          </cell>
          <cell r="C503" t="str">
            <v>300W×150H</v>
          </cell>
          <cell r="D503" t="str">
            <v>EA</v>
          </cell>
          <cell r="G503">
            <v>753</v>
          </cell>
          <cell r="H503">
            <v>31700</v>
          </cell>
          <cell r="Q503">
            <v>31700</v>
          </cell>
          <cell r="S503" t="str">
            <v>내선</v>
          </cell>
          <cell r="T503">
            <v>0.28499999999999998</v>
          </cell>
        </row>
        <row r="504">
          <cell r="A504">
            <v>502</v>
          </cell>
          <cell r="B504" t="str">
            <v>HOR-CROSS (H.D.G)</v>
          </cell>
          <cell r="C504" t="str">
            <v>400W×100H</v>
          </cell>
          <cell r="D504" t="str">
            <v>EA</v>
          </cell>
          <cell r="G504">
            <v>753</v>
          </cell>
          <cell r="H504">
            <v>27000</v>
          </cell>
          <cell r="Q504">
            <v>27000</v>
          </cell>
          <cell r="S504" t="str">
            <v>내선</v>
          </cell>
          <cell r="T504">
            <v>0.33500000000000002</v>
          </cell>
        </row>
        <row r="505">
          <cell r="A505">
            <v>503</v>
          </cell>
          <cell r="B505" t="str">
            <v>HOR-CROSS (H.D.G)</v>
          </cell>
          <cell r="C505" t="str">
            <v>400W×150H</v>
          </cell>
          <cell r="D505" t="str">
            <v>EA</v>
          </cell>
          <cell r="G505">
            <v>753</v>
          </cell>
          <cell r="H505">
            <v>34300</v>
          </cell>
          <cell r="Q505">
            <v>34300</v>
          </cell>
          <cell r="S505" t="str">
            <v>내선</v>
          </cell>
          <cell r="T505">
            <v>0.33500000000000002</v>
          </cell>
        </row>
        <row r="506">
          <cell r="A506">
            <v>504</v>
          </cell>
          <cell r="B506" t="str">
            <v>HOR-CROSS (H.D.G)</v>
          </cell>
          <cell r="C506" t="str">
            <v>500W×100H</v>
          </cell>
          <cell r="D506" t="str">
            <v>EA</v>
          </cell>
          <cell r="G506">
            <v>753</v>
          </cell>
          <cell r="H506">
            <v>30300</v>
          </cell>
          <cell r="Q506">
            <v>30300</v>
          </cell>
          <cell r="S506" t="str">
            <v>내선</v>
          </cell>
          <cell r="T506">
            <v>0.44500000000000001</v>
          </cell>
        </row>
        <row r="507">
          <cell r="A507">
            <v>505</v>
          </cell>
          <cell r="B507" t="str">
            <v>HOR-CROSS (H.D.G)</v>
          </cell>
          <cell r="C507" t="str">
            <v>500W×150H</v>
          </cell>
          <cell r="D507" t="str">
            <v>EA</v>
          </cell>
          <cell r="G507">
            <v>753</v>
          </cell>
          <cell r="H507">
            <v>36200</v>
          </cell>
          <cell r="Q507">
            <v>36200</v>
          </cell>
          <cell r="S507" t="str">
            <v>내선</v>
          </cell>
          <cell r="T507">
            <v>0.44500000000000001</v>
          </cell>
        </row>
        <row r="508">
          <cell r="A508">
            <v>506</v>
          </cell>
          <cell r="B508" t="str">
            <v>HOR-CROSS (H.D.G)</v>
          </cell>
          <cell r="C508" t="str">
            <v>600W×100H</v>
          </cell>
          <cell r="D508" t="str">
            <v>EA</v>
          </cell>
          <cell r="G508">
            <v>753</v>
          </cell>
          <cell r="H508">
            <v>32200</v>
          </cell>
          <cell r="Q508">
            <v>32200</v>
          </cell>
          <cell r="S508" t="str">
            <v>내선</v>
          </cell>
          <cell r="T508">
            <v>0.52</v>
          </cell>
        </row>
        <row r="509">
          <cell r="A509">
            <v>507</v>
          </cell>
          <cell r="B509" t="str">
            <v>HOR-CROSS (H.D.G)</v>
          </cell>
          <cell r="C509" t="str">
            <v>600W×150H</v>
          </cell>
          <cell r="D509" t="str">
            <v>EA</v>
          </cell>
          <cell r="G509">
            <v>753</v>
          </cell>
          <cell r="H509">
            <v>38200</v>
          </cell>
          <cell r="Q509">
            <v>38200</v>
          </cell>
          <cell r="S509" t="str">
            <v>내선</v>
          </cell>
          <cell r="T509">
            <v>0.52</v>
          </cell>
        </row>
        <row r="510">
          <cell r="A510">
            <v>508</v>
          </cell>
          <cell r="Q510" t="str">
            <v/>
          </cell>
        </row>
        <row r="511">
          <cell r="A511">
            <v>509</v>
          </cell>
          <cell r="B511" t="str">
            <v>REDUCER (H.D.G)</v>
          </cell>
          <cell r="C511" t="str">
            <v>600×500W×100H</v>
          </cell>
          <cell r="D511" t="str">
            <v>EA</v>
          </cell>
          <cell r="G511">
            <v>753</v>
          </cell>
          <cell r="H511">
            <v>7900</v>
          </cell>
          <cell r="Q511">
            <v>7900</v>
          </cell>
          <cell r="S511" t="str">
            <v>내선</v>
          </cell>
          <cell r="T511">
            <v>0.22500000000000001</v>
          </cell>
        </row>
        <row r="512">
          <cell r="A512">
            <v>510</v>
          </cell>
          <cell r="B512" t="str">
            <v>REDUCER (H.D.G)</v>
          </cell>
          <cell r="C512" t="str">
            <v>600×500W×150H</v>
          </cell>
          <cell r="D512" t="str">
            <v>EA</v>
          </cell>
          <cell r="G512">
            <v>753</v>
          </cell>
          <cell r="H512">
            <v>10100</v>
          </cell>
          <cell r="Q512">
            <v>10100</v>
          </cell>
          <cell r="S512" t="str">
            <v>내선</v>
          </cell>
          <cell r="T512">
            <v>0.22500000000000001</v>
          </cell>
        </row>
        <row r="513">
          <cell r="A513">
            <v>511</v>
          </cell>
          <cell r="B513" t="str">
            <v>REDUCER (H.D.G)</v>
          </cell>
          <cell r="C513" t="str">
            <v>600×400W×100H</v>
          </cell>
          <cell r="D513" t="str">
            <v>EA</v>
          </cell>
          <cell r="G513">
            <v>753</v>
          </cell>
          <cell r="H513">
            <v>7900</v>
          </cell>
          <cell r="Q513">
            <v>7900</v>
          </cell>
          <cell r="S513" t="str">
            <v>내선</v>
          </cell>
          <cell r="T513">
            <v>0.22500000000000001</v>
          </cell>
        </row>
        <row r="514">
          <cell r="A514">
            <v>512</v>
          </cell>
          <cell r="B514" t="str">
            <v>REDUCER (H.D.G)</v>
          </cell>
          <cell r="C514" t="str">
            <v>600×400W×150H</v>
          </cell>
          <cell r="D514" t="str">
            <v>EA</v>
          </cell>
          <cell r="G514">
            <v>753</v>
          </cell>
          <cell r="H514">
            <v>10100</v>
          </cell>
          <cell r="Q514">
            <v>10100</v>
          </cell>
          <cell r="S514" t="str">
            <v>내선</v>
          </cell>
          <cell r="T514">
            <v>0.22500000000000001</v>
          </cell>
        </row>
        <row r="515">
          <cell r="A515">
            <v>513</v>
          </cell>
          <cell r="B515" t="str">
            <v>REDUCER (H.D.G)</v>
          </cell>
          <cell r="C515" t="str">
            <v>600×300W×100H</v>
          </cell>
          <cell r="D515" t="str">
            <v>EA</v>
          </cell>
          <cell r="G515">
            <v>753</v>
          </cell>
          <cell r="H515">
            <v>8000</v>
          </cell>
          <cell r="Q515">
            <v>8000</v>
          </cell>
          <cell r="S515" t="str">
            <v>내선</v>
          </cell>
          <cell r="T515">
            <v>0.28499999999999998</v>
          </cell>
        </row>
        <row r="516">
          <cell r="A516">
            <v>514</v>
          </cell>
          <cell r="B516" t="str">
            <v>REDUCER (H.D.G)</v>
          </cell>
          <cell r="C516" t="str">
            <v>600×300W×150H</v>
          </cell>
          <cell r="D516" t="str">
            <v>EA</v>
          </cell>
          <cell r="G516">
            <v>753</v>
          </cell>
          <cell r="H516">
            <v>10400</v>
          </cell>
          <cell r="Q516">
            <v>10400</v>
          </cell>
          <cell r="S516" t="str">
            <v>내선</v>
          </cell>
          <cell r="T516">
            <v>0.28499999999999998</v>
          </cell>
        </row>
        <row r="517">
          <cell r="A517">
            <v>515</v>
          </cell>
          <cell r="B517" t="str">
            <v>REDUCER (H.D.G)</v>
          </cell>
          <cell r="C517" t="str">
            <v>600×200W×100H</v>
          </cell>
          <cell r="D517" t="str">
            <v>EA</v>
          </cell>
          <cell r="G517">
            <v>753</v>
          </cell>
          <cell r="H517">
            <v>8100</v>
          </cell>
          <cell r="Q517">
            <v>8100</v>
          </cell>
          <cell r="S517" t="str">
            <v>내선</v>
          </cell>
          <cell r="T517">
            <v>0.33500000000000002</v>
          </cell>
        </row>
        <row r="518">
          <cell r="A518">
            <v>516</v>
          </cell>
          <cell r="B518" t="str">
            <v>REDUCER (H.D.G)</v>
          </cell>
          <cell r="C518" t="str">
            <v>600×200W×150H</v>
          </cell>
          <cell r="D518" t="str">
            <v>EA</v>
          </cell>
          <cell r="G518">
            <v>753</v>
          </cell>
          <cell r="H518">
            <v>10600</v>
          </cell>
          <cell r="Q518">
            <v>10600</v>
          </cell>
          <cell r="S518" t="str">
            <v>내선</v>
          </cell>
          <cell r="T518">
            <v>0.33500000000000002</v>
          </cell>
        </row>
        <row r="519">
          <cell r="A519">
            <v>517</v>
          </cell>
          <cell r="B519" t="str">
            <v>REDUCER (H.D.G)</v>
          </cell>
          <cell r="C519" t="str">
            <v>600×150W×100H</v>
          </cell>
          <cell r="D519" t="str">
            <v>EA</v>
          </cell>
          <cell r="G519">
            <v>753</v>
          </cell>
          <cell r="H519">
            <v>8600</v>
          </cell>
          <cell r="Q519">
            <v>8600</v>
          </cell>
          <cell r="S519" t="str">
            <v>내선</v>
          </cell>
          <cell r="T519">
            <v>0.44500000000000001</v>
          </cell>
        </row>
        <row r="520">
          <cell r="A520">
            <v>518</v>
          </cell>
          <cell r="B520" t="str">
            <v>REDUCER (H.D.G)</v>
          </cell>
          <cell r="C520" t="str">
            <v>600×150W×150H</v>
          </cell>
          <cell r="D520" t="str">
            <v>EA</v>
          </cell>
          <cell r="G520">
            <v>753</v>
          </cell>
          <cell r="H520">
            <v>11100</v>
          </cell>
          <cell r="Q520">
            <v>11100</v>
          </cell>
          <cell r="S520" t="str">
            <v>내선</v>
          </cell>
          <cell r="T520">
            <v>0.44500000000000001</v>
          </cell>
        </row>
        <row r="521">
          <cell r="A521">
            <v>519</v>
          </cell>
          <cell r="B521" t="str">
            <v>REDUCER (H.D.G)</v>
          </cell>
          <cell r="C521" t="str">
            <v>300×150W×100H</v>
          </cell>
          <cell r="D521" t="str">
            <v>EA</v>
          </cell>
          <cell r="G521">
            <v>753</v>
          </cell>
          <cell r="H521">
            <v>6500</v>
          </cell>
          <cell r="Q521">
            <v>6500</v>
          </cell>
          <cell r="S521" t="str">
            <v>내선</v>
          </cell>
          <cell r="T521">
            <v>0.52</v>
          </cell>
        </row>
        <row r="522">
          <cell r="A522">
            <v>520</v>
          </cell>
          <cell r="B522" t="str">
            <v>REDUCER (H.D.G)</v>
          </cell>
          <cell r="C522" t="str">
            <v>300×150W×150H</v>
          </cell>
          <cell r="D522" t="str">
            <v>EA</v>
          </cell>
          <cell r="G522">
            <v>753</v>
          </cell>
          <cell r="H522">
            <v>8700</v>
          </cell>
          <cell r="Q522">
            <v>8700</v>
          </cell>
          <cell r="S522" t="str">
            <v>내선</v>
          </cell>
          <cell r="T522">
            <v>0.52</v>
          </cell>
        </row>
        <row r="523">
          <cell r="A523">
            <v>521</v>
          </cell>
          <cell r="Q523" t="str">
            <v/>
          </cell>
        </row>
        <row r="524">
          <cell r="A524">
            <v>522</v>
          </cell>
          <cell r="B524" t="str">
            <v>STRAIGHT-COV.(H.D.G)</v>
          </cell>
          <cell r="C524" t="str">
            <v>150W</v>
          </cell>
          <cell r="D524" t="str">
            <v>EA</v>
          </cell>
          <cell r="G524">
            <v>753</v>
          </cell>
          <cell r="H524">
            <v>4000</v>
          </cell>
          <cell r="Q524">
            <v>4000</v>
          </cell>
        </row>
        <row r="525">
          <cell r="A525">
            <v>523</v>
          </cell>
          <cell r="B525" t="str">
            <v>STRAIGHT-COV.(H.D.G)</v>
          </cell>
          <cell r="C525" t="str">
            <v>200W</v>
          </cell>
          <cell r="D525" t="str">
            <v>EA</v>
          </cell>
          <cell r="G525">
            <v>753</v>
          </cell>
          <cell r="H525">
            <v>5000</v>
          </cell>
          <cell r="Q525">
            <v>5000</v>
          </cell>
        </row>
        <row r="526">
          <cell r="A526">
            <v>524</v>
          </cell>
          <cell r="B526" t="str">
            <v>STRAIGHT-COV.(H.D.G)</v>
          </cell>
          <cell r="C526" t="str">
            <v>300W</v>
          </cell>
          <cell r="D526" t="str">
            <v>EA</v>
          </cell>
          <cell r="G526">
            <v>753</v>
          </cell>
          <cell r="H526">
            <v>7100</v>
          </cell>
          <cell r="Q526">
            <v>7100</v>
          </cell>
        </row>
        <row r="527">
          <cell r="A527">
            <v>525</v>
          </cell>
          <cell r="B527" t="str">
            <v>STRAIGHT-COV.(H.D.G)</v>
          </cell>
          <cell r="C527" t="str">
            <v>400W</v>
          </cell>
          <cell r="D527" t="str">
            <v>EA</v>
          </cell>
          <cell r="G527">
            <v>753</v>
          </cell>
          <cell r="H527">
            <v>9100</v>
          </cell>
          <cell r="Q527">
            <v>9100</v>
          </cell>
        </row>
        <row r="528">
          <cell r="A528">
            <v>526</v>
          </cell>
          <cell r="B528" t="str">
            <v>STRAIGHT-COV.(H.D.G)</v>
          </cell>
          <cell r="C528" t="str">
            <v>500W</v>
          </cell>
          <cell r="D528" t="str">
            <v>EA</v>
          </cell>
          <cell r="G528">
            <v>753</v>
          </cell>
          <cell r="H528">
            <v>11200</v>
          </cell>
          <cell r="Q528">
            <v>11200</v>
          </cell>
        </row>
        <row r="529">
          <cell r="A529">
            <v>527</v>
          </cell>
          <cell r="B529" t="str">
            <v>STRAIGHT-COV.(H.D.G)</v>
          </cell>
          <cell r="C529" t="str">
            <v>600W</v>
          </cell>
          <cell r="D529" t="str">
            <v>EA</v>
          </cell>
          <cell r="G529">
            <v>753</v>
          </cell>
          <cell r="H529">
            <v>13200</v>
          </cell>
          <cell r="Q529">
            <v>13200</v>
          </cell>
        </row>
        <row r="530">
          <cell r="A530">
            <v>528</v>
          </cell>
          <cell r="Q530" t="str">
            <v/>
          </cell>
        </row>
        <row r="531">
          <cell r="A531">
            <v>529</v>
          </cell>
          <cell r="B531" t="str">
            <v>JOINT CONN.</v>
          </cell>
          <cell r="C531" t="str">
            <v>100H</v>
          </cell>
          <cell r="D531" t="str">
            <v>EA</v>
          </cell>
          <cell r="G531">
            <v>753</v>
          </cell>
          <cell r="H531">
            <v>900</v>
          </cell>
          <cell r="Q531">
            <v>900</v>
          </cell>
        </row>
        <row r="532">
          <cell r="A532">
            <v>530</v>
          </cell>
          <cell r="B532" t="str">
            <v>JOINT CONN.</v>
          </cell>
          <cell r="C532" t="str">
            <v>150H</v>
          </cell>
          <cell r="D532" t="str">
            <v>EA</v>
          </cell>
          <cell r="G532">
            <v>753</v>
          </cell>
          <cell r="H532">
            <v>1050</v>
          </cell>
          <cell r="Q532">
            <v>1050</v>
          </cell>
        </row>
        <row r="533">
          <cell r="A533">
            <v>531</v>
          </cell>
          <cell r="Q533" t="str">
            <v/>
          </cell>
        </row>
        <row r="534">
          <cell r="A534">
            <v>532</v>
          </cell>
          <cell r="B534" t="str">
            <v>SHANK BOLT&amp;NOT</v>
          </cell>
          <cell r="C534" t="str">
            <v>3/8inch×19L</v>
          </cell>
          <cell r="D534" t="str">
            <v>set</v>
          </cell>
          <cell r="G534">
            <v>753</v>
          </cell>
          <cell r="H534">
            <v>120</v>
          </cell>
          <cell r="Q534">
            <v>120</v>
          </cell>
        </row>
        <row r="535">
          <cell r="A535">
            <v>533</v>
          </cell>
          <cell r="B535" t="str">
            <v>그라운딩 본딩 점퍼</v>
          </cell>
          <cell r="C535" t="str">
            <v>14sq</v>
          </cell>
          <cell r="D535" t="str">
            <v>EA</v>
          </cell>
          <cell r="G535">
            <v>753</v>
          </cell>
          <cell r="H535">
            <v>1300</v>
          </cell>
          <cell r="Q535">
            <v>1300</v>
          </cell>
        </row>
        <row r="536">
          <cell r="A536">
            <v>534</v>
          </cell>
          <cell r="B536" t="str">
            <v>그라운딩 본딩 점퍼</v>
          </cell>
          <cell r="C536" t="str">
            <v>38sq</v>
          </cell>
          <cell r="D536" t="str">
            <v>EA</v>
          </cell>
          <cell r="G536">
            <v>753</v>
          </cell>
          <cell r="H536">
            <v>2800</v>
          </cell>
          <cell r="Q536">
            <v>2800</v>
          </cell>
        </row>
        <row r="537">
          <cell r="A537">
            <v>535</v>
          </cell>
          <cell r="B537" t="str">
            <v>홀드다운 크램프</v>
          </cell>
          <cell r="D537" t="str">
            <v>EA</v>
          </cell>
          <cell r="G537">
            <v>753</v>
          </cell>
          <cell r="H537">
            <v>300</v>
          </cell>
          <cell r="Q537">
            <v>300</v>
          </cell>
        </row>
        <row r="538">
          <cell r="A538">
            <v>536</v>
          </cell>
          <cell r="B538" t="str">
            <v>SPRING NUT</v>
          </cell>
          <cell r="C538" t="str">
            <v>3/8inch 1/2inch</v>
          </cell>
          <cell r="D538" t="str">
            <v>EA</v>
          </cell>
          <cell r="G538">
            <v>753</v>
          </cell>
          <cell r="H538">
            <v>400</v>
          </cell>
          <cell r="Q538">
            <v>400</v>
          </cell>
        </row>
        <row r="539">
          <cell r="A539">
            <v>537</v>
          </cell>
          <cell r="Q539" t="str">
            <v/>
          </cell>
        </row>
        <row r="540">
          <cell r="A540">
            <v>538</v>
          </cell>
          <cell r="Q540" t="str">
            <v/>
          </cell>
        </row>
        <row r="541">
          <cell r="A541">
            <v>539</v>
          </cell>
          <cell r="B541" t="str">
            <v>RACE WAY BODY</v>
          </cell>
          <cell r="C541" t="str">
            <v>40×40</v>
          </cell>
          <cell r="D541" t="str">
            <v>m</v>
          </cell>
          <cell r="G541">
            <v>750</v>
          </cell>
          <cell r="H541">
            <v>1950</v>
          </cell>
          <cell r="Q541">
            <v>1950</v>
          </cell>
          <cell r="S541" t="str">
            <v>내선</v>
          </cell>
          <cell r="T541">
            <v>0.15</v>
          </cell>
        </row>
        <row r="542">
          <cell r="A542">
            <v>540</v>
          </cell>
          <cell r="B542" t="str">
            <v>RACE WAY BODY</v>
          </cell>
          <cell r="C542" t="str">
            <v>70×40</v>
          </cell>
          <cell r="D542" t="str">
            <v>m</v>
          </cell>
          <cell r="G542">
            <v>750</v>
          </cell>
          <cell r="H542">
            <v>2450</v>
          </cell>
          <cell r="Q542">
            <v>2450</v>
          </cell>
          <cell r="S542" t="str">
            <v>내선</v>
          </cell>
          <cell r="T542">
            <v>0.2</v>
          </cell>
        </row>
        <row r="543">
          <cell r="A543">
            <v>541</v>
          </cell>
          <cell r="Q543" t="str">
            <v/>
          </cell>
        </row>
        <row r="544">
          <cell r="A544">
            <v>542</v>
          </cell>
          <cell r="B544" t="str">
            <v>RACE WAY COVER</v>
          </cell>
          <cell r="C544" t="str">
            <v>40×40</v>
          </cell>
          <cell r="D544" t="str">
            <v>m</v>
          </cell>
          <cell r="G544">
            <v>750</v>
          </cell>
          <cell r="H544">
            <v>850</v>
          </cell>
          <cell r="Q544">
            <v>850</v>
          </cell>
        </row>
        <row r="545">
          <cell r="A545">
            <v>543</v>
          </cell>
          <cell r="B545" t="str">
            <v>RACE WAY COVER</v>
          </cell>
          <cell r="C545" t="str">
            <v>70×40</v>
          </cell>
          <cell r="D545" t="str">
            <v>m</v>
          </cell>
          <cell r="G545">
            <v>750</v>
          </cell>
          <cell r="H545">
            <v>1100</v>
          </cell>
          <cell r="Q545">
            <v>1100</v>
          </cell>
        </row>
        <row r="546">
          <cell r="A546">
            <v>544</v>
          </cell>
          <cell r="Q546" t="str">
            <v/>
          </cell>
        </row>
        <row r="547">
          <cell r="A547">
            <v>545</v>
          </cell>
          <cell r="B547" t="str">
            <v>RACE WAY JOIVER</v>
          </cell>
          <cell r="C547" t="str">
            <v>40×40</v>
          </cell>
          <cell r="D547" t="str">
            <v>EA</v>
          </cell>
          <cell r="G547">
            <v>750</v>
          </cell>
          <cell r="H547">
            <v>850</v>
          </cell>
          <cell r="Q547">
            <v>850</v>
          </cell>
        </row>
        <row r="548">
          <cell r="A548">
            <v>546</v>
          </cell>
          <cell r="B548" t="str">
            <v>RACE WAY JOIVER</v>
          </cell>
          <cell r="C548" t="str">
            <v>70×40</v>
          </cell>
          <cell r="D548" t="str">
            <v>EA</v>
          </cell>
          <cell r="G548">
            <v>750</v>
          </cell>
          <cell r="H548">
            <v>1300</v>
          </cell>
          <cell r="Q548">
            <v>1300</v>
          </cell>
        </row>
        <row r="549">
          <cell r="A549">
            <v>547</v>
          </cell>
          <cell r="Q549" t="str">
            <v/>
          </cell>
        </row>
        <row r="550">
          <cell r="A550">
            <v>548</v>
          </cell>
          <cell r="B550" t="str">
            <v>RACE WAY HANGER</v>
          </cell>
          <cell r="C550" t="str">
            <v>40×40</v>
          </cell>
          <cell r="D550" t="str">
            <v>EA</v>
          </cell>
          <cell r="G550">
            <v>750</v>
          </cell>
          <cell r="H550">
            <v>850</v>
          </cell>
          <cell r="Q550">
            <v>850</v>
          </cell>
        </row>
        <row r="551">
          <cell r="A551">
            <v>549</v>
          </cell>
          <cell r="B551" t="str">
            <v>RACE WAY HANGER</v>
          </cell>
          <cell r="C551" t="str">
            <v>70×40</v>
          </cell>
          <cell r="D551" t="str">
            <v>EA</v>
          </cell>
          <cell r="G551">
            <v>750</v>
          </cell>
          <cell r="H551">
            <v>1300</v>
          </cell>
          <cell r="Q551">
            <v>1300</v>
          </cell>
        </row>
        <row r="552">
          <cell r="A552">
            <v>550</v>
          </cell>
          <cell r="Q552" t="str">
            <v/>
          </cell>
        </row>
        <row r="553">
          <cell r="A553">
            <v>551</v>
          </cell>
          <cell r="B553" t="str">
            <v>RACE WAY END CAP</v>
          </cell>
          <cell r="C553" t="str">
            <v>40×40</v>
          </cell>
          <cell r="D553" t="str">
            <v>EA</v>
          </cell>
          <cell r="G553">
            <v>750</v>
          </cell>
          <cell r="H553">
            <v>650</v>
          </cell>
          <cell r="Q553">
            <v>650</v>
          </cell>
        </row>
        <row r="554">
          <cell r="A554">
            <v>552</v>
          </cell>
          <cell r="B554" t="str">
            <v>RACE WAY END CAP</v>
          </cell>
          <cell r="C554" t="str">
            <v>70×40</v>
          </cell>
          <cell r="D554" t="str">
            <v>EA</v>
          </cell>
          <cell r="G554">
            <v>750</v>
          </cell>
          <cell r="H554">
            <v>1050</v>
          </cell>
          <cell r="Q554">
            <v>1050</v>
          </cell>
        </row>
        <row r="555">
          <cell r="A555">
            <v>553</v>
          </cell>
          <cell r="Q555" t="str">
            <v/>
          </cell>
        </row>
        <row r="556">
          <cell r="A556">
            <v>554</v>
          </cell>
          <cell r="B556" t="str">
            <v>RACE WAY H,V/ELBOW</v>
          </cell>
          <cell r="C556" t="str">
            <v>40×40</v>
          </cell>
          <cell r="D556" t="str">
            <v>EA</v>
          </cell>
          <cell r="G556">
            <v>750</v>
          </cell>
          <cell r="H556">
            <v>1850</v>
          </cell>
          <cell r="Q556">
            <v>1850</v>
          </cell>
        </row>
        <row r="557">
          <cell r="A557">
            <v>555</v>
          </cell>
          <cell r="B557" t="str">
            <v>RACE WAY H,V/ELBOW</v>
          </cell>
          <cell r="C557" t="str">
            <v>70×40</v>
          </cell>
          <cell r="D557" t="str">
            <v>EA</v>
          </cell>
          <cell r="G557">
            <v>750</v>
          </cell>
          <cell r="H557">
            <v>2450</v>
          </cell>
          <cell r="Q557">
            <v>2450</v>
          </cell>
        </row>
        <row r="558">
          <cell r="A558">
            <v>556</v>
          </cell>
          <cell r="Q558" t="str">
            <v/>
          </cell>
        </row>
        <row r="559">
          <cell r="A559">
            <v>557</v>
          </cell>
          <cell r="B559" t="str">
            <v>RACE WAY BOX CONN.</v>
          </cell>
          <cell r="C559" t="str">
            <v>40×40</v>
          </cell>
          <cell r="D559" t="str">
            <v>EA</v>
          </cell>
          <cell r="G559">
            <v>750</v>
          </cell>
          <cell r="H559">
            <v>1050</v>
          </cell>
          <cell r="Q559">
            <v>1050</v>
          </cell>
        </row>
        <row r="560">
          <cell r="A560">
            <v>558</v>
          </cell>
          <cell r="Q560" t="str">
            <v/>
          </cell>
        </row>
        <row r="561">
          <cell r="A561">
            <v>559</v>
          </cell>
          <cell r="Q561" t="str">
            <v/>
          </cell>
        </row>
        <row r="562">
          <cell r="A562">
            <v>560</v>
          </cell>
          <cell r="B562" t="str">
            <v>교통신호제어기(일반)</v>
          </cell>
          <cell r="C562" t="str">
            <v>교차로연동(검사품)</v>
          </cell>
          <cell r="D562" t="str">
            <v>대</v>
          </cell>
          <cell r="G562">
            <v>834</v>
          </cell>
          <cell r="H562">
            <v>4500000</v>
          </cell>
          <cell r="Q562">
            <v>4500000</v>
          </cell>
          <cell r="S562" t="str">
            <v>프전</v>
          </cell>
          <cell r="T562">
            <v>4.5999999999999996</v>
          </cell>
          <cell r="U562" t="str">
            <v>보인</v>
          </cell>
          <cell r="V562">
            <v>1.5</v>
          </cell>
        </row>
        <row r="563">
          <cell r="A563">
            <v>561</v>
          </cell>
          <cell r="B563" t="str">
            <v>차량신호등</v>
          </cell>
          <cell r="C563" t="str">
            <v>1면 4색</v>
          </cell>
          <cell r="D563" t="str">
            <v>대</v>
          </cell>
          <cell r="G563">
            <v>834</v>
          </cell>
          <cell r="H563">
            <v>280000</v>
          </cell>
          <cell r="Q563">
            <v>280000</v>
          </cell>
          <cell r="S563" t="str">
            <v>신호</v>
          </cell>
          <cell r="T563">
            <v>2.4</v>
          </cell>
          <cell r="U563" t="str">
            <v>보인</v>
          </cell>
          <cell r="V563">
            <v>1</v>
          </cell>
        </row>
        <row r="564">
          <cell r="A564">
            <v>562</v>
          </cell>
          <cell r="B564" t="str">
            <v>차량신호등</v>
          </cell>
          <cell r="C564" t="str">
            <v>1면 3색</v>
          </cell>
          <cell r="D564" t="str">
            <v>대</v>
          </cell>
          <cell r="G564">
            <v>834</v>
          </cell>
          <cell r="H564">
            <v>240000</v>
          </cell>
          <cell r="Q564">
            <v>240000</v>
          </cell>
          <cell r="S564" t="str">
            <v>신호</v>
          </cell>
          <cell r="T564">
            <v>2.4</v>
          </cell>
          <cell r="U564" t="str">
            <v>보인</v>
          </cell>
          <cell r="V564">
            <v>1</v>
          </cell>
        </row>
        <row r="565">
          <cell r="A565">
            <v>563</v>
          </cell>
          <cell r="B565" t="str">
            <v>보행신호등</v>
          </cell>
          <cell r="C565" t="str">
            <v>1면 2색</v>
          </cell>
          <cell r="D565" t="str">
            <v>대</v>
          </cell>
          <cell r="G565">
            <v>834</v>
          </cell>
          <cell r="H565">
            <v>160000</v>
          </cell>
          <cell r="Q565">
            <v>160000</v>
          </cell>
        </row>
        <row r="566">
          <cell r="A566">
            <v>564</v>
          </cell>
          <cell r="Q566" t="str">
            <v/>
          </cell>
        </row>
        <row r="567">
          <cell r="A567">
            <v>565</v>
          </cell>
          <cell r="B567" t="str">
            <v>차량등철주</v>
          </cell>
          <cell r="C567" t="str">
            <v>250φ×9m(용융도금)</v>
          </cell>
          <cell r="D567" t="str">
            <v>EA</v>
          </cell>
          <cell r="G567">
            <v>834</v>
          </cell>
          <cell r="H567">
            <v>645270</v>
          </cell>
          <cell r="Q567">
            <v>645270</v>
          </cell>
          <cell r="S567" t="str">
            <v>신호</v>
          </cell>
          <cell r="T567">
            <v>1.7</v>
          </cell>
          <cell r="U567" t="str">
            <v>보인</v>
          </cell>
          <cell r="V567">
            <v>1</v>
          </cell>
        </row>
        <row r="568">
          <cell r="A568">
            <v>566</v>
          </cell>
          <cell r="B568" t="str">
            <v>차량등철주</v>
          </cell>
          <cell r="C568" t="str">
            <v>250φ×8m(용융도금)</v>
          </cell>
          <cell r="D568" t="str">
            <v>EA</v>
          </cell>
          <cell r="G568">
            <v>834</v>
          </cell>
          <cell r="H568">
            <v>620400</v>
          </cell>
          <cell r="Q568">
            <v>620400</v>
          </cell>
          <cell r="S568" t="str">
            <v>신호</v>
          </cell>
          <cell r="T568">
            <v>1.7</v>
          </cell>
          <cell r="U568" t="str">
            <v>보인</v>
          </cell>
          <cell r="V568">
            <v>1</v>
          </cell>
        </row>
        <row r="569">
          <cell r="A569">
            <v>567</v>
          </cell>
          <cell r="B569" t="str">
            <v>차량등철주</v>
          </cell>
          <cell r="C569" t="str">
            <v>200φ×8m(용융도금)</v>
          </cell>
          <cell r="D569" t="str">
            <v>EA</v>
          </cell>
          <cell r="G569">
            <v>834</v>
          </cell>
          <cell r="H569">
            <v>460800</v>
          </cell>
          <cell r="Q569">
            <v>460800</v>
          </cell>
          <cell r="S569" t="str">
            <v>신호</v>
          </cell>
          <cell r="T569">
            <v>1.7</v>
          </cell>
          <cell r="U569" t="str">
            <v>보인</v>
          </cell>
          <cell r="V569">
            <v>1</v>
          </cell>
        </row>
        <row r="570">
          <cell r="A570">
            <v>568</v>
          </cell>
          <cell r="B570" t="str">
            <v>차량등철주</v>
          </cell>
          <cell r="C570" t="str">
            <v>150φ×8m(용융도금)</v>
          </cell>
          <cell r="D570" t="str">
            <v>EA</v>
          </cell>
          <cell r="G570">
            <v>834</v>
          </cell>
          <cell r="H570">
            <v>277200</v>
          </cell>
          <cell r="Q570">
            <v>277200</v>
          </cell>
          <cell r="S570" t="str">
            <v>신호</v>
          </cell>
          <cell r="T570">
            <v>1.7</v>
          </cell>
          <cell r="U570" t="str">
            <v>보인</v>
          </cell>
          <cell r="V570">
            <v>1</v>
          </cell>
        </row>
        <row r="571">
          <cell r="A571">
            <v>569</v>
          </cell>
          <cell r="B571" t="str">
            <v>보행등철주</v>
          </cell>
          <cell r="C571" t="str">
            <v>125φ×4m(용융도금)</v>
          </cell>
          <cell r="D571" t="str">
            <v>EA</v>
          </cell>
          <cell r="G571">
            <v>834</v>
          </cell>
          <cell r="H571">
            <v>110400</v>
          </cell>
          <cell r="Q571">
            <v>110400</v>
          </cell>
          <cell r="S571" t="str">
            <v>신호</v>
          </cell>
          <cell r="T571">
            <v>1.3</v>
          </cell>
          <cell r="U571" t="str">
            <v>보인</v>
          </cell>
          <cell r="V571">
            <v>1</v>
          </cell>
        </row>
        <row r="572">
          <cell r="A572">
            <v>570</v>
          </cell>
          <cell r="Q572" t="str">
            <v/>
          </cell>
        </row>
        <row r="573">
          <cell r="A573">
            <v>571</v>
          </cell>
          <cell r="B573" t="str">
            <v>부착대</v>
          </cell>
          <cell r="C573" t="str">
            <v>9m 용융도금</v>
          </cell>
          <cell r="D573" t="str">
            <v>EA</v>
          </cell>
          <cell r="G573">
            <v>834</v>
          </cell>
          <cell r="H573">
            <v>146400</v>
          </cell>
          <cell r="Q573">
            <v>146400</v>
          </cell>
          <cell r="S573" t="str">
            <v>신호</v>
          </cell>
          <cell r="T573">
            <v>1.7</v>
          </cell>
          <cell r="U573" t="str">
            <v>보인</v>
          </cell>
          <cell r="V573">
            <v>1</v>
          </cell>
        </row>
        <row r="574">
          <cell r="A574">
            <v>572</v>
          </cell>
          <cell r="B574" t="str">
            <v>부착대</v>
          </cell>
          <cell r="C574" t="str">
            <v>8m 용융도금</v>
          </cell>
          <cell r="D574" t="str">
            <v>EA</v>
          </cell>
          <cell r="G574">
            <v>834</v>
          </cell>
          <cell r="H574">
            <v>136800</v>
          </cell>
          <cell r="Q574">
            <v>136800</v>
          </cell>
          <cell r="S574" t="str">
            <v>신호</v>
          </cell>
          <cell r="T574">
            <v>1.7</v>
          </cell>
          <cell r="U574" t="str">
            <v>보인</v>
          </cell>
          <cell r="V574">
            <v>1</v>
          </cell>
        </row>
        <row r="575">
          <cell r="A575">
            <v>573</v>
          </cell>
          <cell r="B575" t="str">
            <v>부착대</v>
          </cell>
          <cell r="C575" t="str">
            <v>7m 용융도금</v>
          </cell>
          <cell r="D575" t="str">
            <v>EA</v>
          </cell>
          <cell r="G575">
            <v>834</v>
          </cell>
          <cell r="H575">
            <v>124800</v>
          </cell>
          <cell r="Q575">
            <v>124800</v>
          </cell>
          <cell r="S575" t="str">
            <v>신호</v>
          </cell>
          <cell r="T575">
            <v>1.3</v>
          </cell>
          <cell r="U575" t="str">
            <v>보인</v>
          </cell>
          <cell r="V575">
            <v>1</v>
          </cell>
        </row>
        <row r="576">
          <cell r="A576">
            <v>574</v>
          </cell>
          <cell r="Q576" t="str">
            <v/>
          </cell>
        </row>
        <row r="577">
          <cell r="A577">
            <v>575</v>
          </cell>
          <cell r="Q577" t="str">
            <v/>
          </cell>
        </row>
        <row r="578">
          <cell r="A578">
            <v>576</v>
          </cell>
          <cell r="B578" t="str">
            <v>제어기보호막</v>
          </cell>
          <cell r="C578" t="str">
            <v>F.R.P</v>
          </cell>
          <cell r="D578" t="str">
            <v>EA</v>
          </cell>
          <cell r="G578">
            <v>834</v>
          </cell>
          <cell r="H578">
            <v>150000</v>
          </cell>
          <cell r="Q578">
            <v>150000</v>
          </cell>
        </row>
        <row r="579">
          <cell r="A579">
            <v>577</v>
          </cell>
          <cell r="Q579" t="str">
            <v/>
          </cell>
        </row>
        <row r="580">
          <cell r="A580">
            <v>578</v>
          </cell>
          <cell r="B580" t="str">
            <v>기초앙카</v>
          </cell>
          <cell r="C580" t="str">
            <v>φ125 식</v>
          </cell>
          <cell r="D580" t="str">
            <v>EA</v>
          </cell>
          <cell r="G580" t="str">
            <v>834 (95/01)</v>
          </cell>
          <cell r="H580">
            <v>12000</v>
          </cell>
        </row>
        <row r="581">
          <cell r="A581">
            <v>579</v>
          </cell>
          <cell r="B581" t="str">
            <v>기초앙카</v>
          </cell>
          <cell r="C581" t="str">
            <v>φ150×1.2m가공품</v>
          </cell>
          <cell r="D581" t="str">
            <v>EA</v>
          </cell>
          <cell r="G581">
            <v>834</v>
          </cell>
          <cell r="H581">
            <v>79200</v>
          </cell>
          <cell r="Q581">
            <v>79200</v>
          </cell>
          <cell r="S581" t="str">
            <v>용접</v>
          </cell>
          <cell r="T581">
            <v>0.8</v>
          </cell>
          <cell r="U581" t="str">
            <v>특인</v>
          </cell>
          <cell r="V581">
            <v>0.8</v>
          </cell>
        </row>
        <row r="582">
          <cell r="A582">
            <v>580</v>
          </cell>
          <cell r="B582" t="str">
            <v>기초앙카</v>
          </cell>
          <cell r="C582" t="str">
            <v>φ200×1.5m가공품</v>
          </cell>
          <cell r="D582" t="str">
            <v>EA</v>
          </cell>
          <cell r="G582">
            <v>834</v>
          </cell>
          <cell r="H582">
            <v>158400</v>
          </cell>
          <cell r="Q582">
            <v>158400</v>
          </cell>
          <cell r="S582" t="str">
            <v>용접</v>
          </cell>
          <cell r="T582">
            <v>1.5</v>
          </cell>
          <cell r="U582" t="str">
            <v>특인</v>
          </cell>
          <cell r="V582">
            <v>1.5</v>
          </cell>
        </row>
        <row r="583">
          <cell r="A583">
            <v>581</v>
          </cell>
          <cell r="B583" t="str">
            <v>기초앙카</v>
          </cell>
          <cell r="C583" t="str">
            <v>φ250×1.8m가공품</v>
          </cell>
          <cell r="D583" t="str">
            <v>EA</v>
          </cell>
          <cell r="G583">
            <v>834</v>
          </cell>
          <cell r="H583">
            <v>186000</v>
          </cell>
          <cell r="Q583">
            <v>186000</v>
          </cell>
          <cell r="S583" t="str">
            <v>용접</v>
          </cell>
          <cell r="T583">
            <v>1.5</v>
          </cell>
          <cell r="U583" t="str">
            <v>특인</v>
          </cell>
          <cell r="V583">
            <v>1.5</v>
          </cell>
        </row>
        <row r="584">
          <cell r="A584">
            <v>582</v>
          </cell>
          <cell r="Q584" t="str">
            <v/>
          </cell>
        </row>
        <row r="585">
          <cell r="A585">
            <v>583</v>
          </cell>
          <cell r="B585" t="str">
            <v>보호금구</v>
          </cell>
          <cell r="C585" t="str">
            <v>φ35×1.1m (가공품)</v>
          </cell>
          <cell r="D585" t="str">
            <v>조</v>
          </cell>
          <cell r="G585">
            <v>834</v>
          </cell>
          <cell r="H585">
            <v>20000</v>
          </cell>
          <cell r="Q585">
            <v>20000</v>
          </cell>
        </row>
        <row r="586">
          <cell r="A586">
            <v>584</v>
          </cell>
          <cell r="B586" t="str">
            <v>맨홀 (뚜껑포함)</v>
          </cell>
          <cell r="C586" t="str">
            <v>600×600×600  F.R.P</v>
          </cell>
          <cell r="D586" t="str">
            <v>EA</v>
          </cell>
          <cell r="G586">
            <v>834</v>
          </cell>
          <cell r="H586">
            <v>65000</v>
          </cell>
          <cell r="Q586">
            <v>65000</v>
          </cell>
          <cell r="S586" t="str">
            <v>미장</v>
          </cell>
          <cell r="T586">
            <v>0.6</v>
          </cell>
          <cell r="U586" t="str">
            <v>보인</v>
          </cell>
          <cell r="V586">
            <v>0.3</v>
          </cell>
        </row>
        <row r="587">
          <cell r="A587">
            <v>585</v>
          </cell>
          <cell r="Q587" t="str">
            <v/>
          </cell>
        </row>
        <row r="588">
          <cell r="A588">
            <v>586</v>
          </cell>
          <cell r="B588" t="str">
            <v>사다리조립비</v>
          </cell>
          <cell r="C588" t="str">
            <v>7m 이상</v>
          </cell>
          <cell r="D588" t="str">
            <v>조</v>
          </cell>
          <cell r="Q588">
            <v>0</v>
          </cell>
          <cell r="S588" t="str">
            <v>신호</v>
          </cell>
          <cell r="T588">
            <v>0.4</v>
          </cell>
          <cell r="U588" t="str">
            <v>보인</v>
          </cell>
          <cell r="V588">
            <v>0.56000000000000005</v>
          </cell>
        </row>
        <row r="589">
          <cell r="A589">
            <v>587</v>
          </cell>
          <cell r="B589" t="str">
            <v>사다리조립비</v>
          </cell>
          <cell r="C589" t="str">
            <v>7m 이하</v>
          </cell>
          <cell r="D589" t="str">
            <v>조</v>
          </cell>
          <cell r="Q589">
            <v>0</v>
          </cell>
          <cell r="S589" t="str">
            <v>신호</v>
          </cell>
          <cell r="T589">
            <v>0.3</v>
          </cell>
          <cell r="U589" t="str">
            <v>보인</v>
          </cell>
          <cell r="V589">
            <v>0.44</v>
          </cell>
        </row>
        <row r="590">
          <cell r="A590">
            <v>588</v>
          </cell>
          <cell r="Q590" t="str">
            <v/>
          </cell>
        </row>
        <row r="591">
          <cell r="A591">
            <v>589</v>
          </cell>
          <cell r="B591" t="str">
            <v>전원선</v>
          </cell>
          <cell r="C591" t="str">
            <v>EV 5.5sq/2C</v>
          </cell>
          <cell r="D591" t="str">
            <v>m</v>
          </cell>
          <cell r="G591" t="str">
            <v>818(95/03)</v>
          </cell>
          <cell r="H591">
            <v>600</v>
          </cell>
          <cell r="Q591">
            <v>600</v>
          </cell>
          <cell r="R591">
            <v>0.05</v>
          </cell>
          <cell r="S591" t="str">
            <v>저케</v>
          </cell>
          <cell r="T591">
            <v>1.7999999999999999E-2</v>
          </cell>
        </row>
        <row r="592">
          <cell r="A592">
            <v>590</v>
          </cell>
          <cell r="Q592" t="str">
            <v/>
          </cell>
        </row>
        <row r="593">
          <cell r="A593">
            <v>591</v>
          </cell>
          <cell r="B593" t="str">
            <v>신호케이블</v>
          </cell>
          <cell r="C593" t="str">
            <v>CVS 2.0sq/5C</v>
          </cell>
          <cell r="D593" t="str">
            <v>m</v>
          </cell>
          <cell r="G593" t="str">
            <v>818(95/03)</v>
          </cell>
          <cell r="H593">
            <v>900</v>
          </cell>
          <cell r="Q593">
            <v>900</v>
          </cell>
          <cell r="R593">
            <v>0.05</v>
          </cell>
          <cell r="S593" t="str">
            <v>신호</v>
          </cell>
          <cell r="T593">
            <v>3.2000000000000001E-2</v>
          </cell>
        </row>
        <row r="594">
          <cell r="A594">
            <v>592</v>
          </cell>
          <cell r="Q594" t="str">
            <v/>
          </cell>
        </row>
        <row r="595">
          <cell r="A595">
            <v>593</v>
          </cell>
          <cell r="Q595" t="str">
            <v/>
          </cell>
        </row>
        <row r="596">
          <cell r="A596">
            <v>594</v>
          </cell>
          <cell r="Q596" t="str">
            <v/>
          </cell>
        </row>
        <row r="597">
          <cell r="A597">
            <v>595</v>
          </cell>
          <cell r="Q597" t="str">
            <v/>
          </cell>
        </row>
        <row r="598">
          <cell r="A598">
            <v>596</v>
          </cell>
          <cell r="Q598" t="str">
            <v/>
          </cell>
        </row>
        <row r="599">
          <cell r="A599">
            <v>597</v>
          </cell>
          <cell r="Q599" t="str">
            <v/>
          </cell>
        </row>
        <row r="600">
          <cell r="A600">
            <v>598</v>
          </cell>
          <cell r="Q600" t="str">
            <v/>
          </cell>
        </row>
        <row r="601">
          <cell r="A601">
            <v>599</v>
          </cell>
          <cell r="Q601" t="str">
            <v/>
          </cell>
        </row>
        <row r="602">
          <cell r="A602">
            <v>600</v>
          </cell>
          <cell r="Q602" t="str">
            <v/>
          </cell>
        </row>
        <row r="603">
          <cell r="A603">
            <v>601</v>
          </cell>
          <cell r="C603" t="str">
            <v>내선전공</v>
          </cell>
          <cell r="D603" t="str">
            <v>인</v>
          </cell>
          <cell r="F603">
            <v>43600</v>
          </cell>
          <cell r="Q603">
            <v>43600</v>
          </cell>
        </row>
        <row r="604">
          <cell r="A604">
            <v>602</v>
          </cell>
          <cell r="C604" t="str">
            <v>저압케이블공</v>
          </cell>
          <cell r="D604" t="str">
            <v>인</v>
          </cell>
          <cell r="F604">
            <v>52900</v>
          </cell>
          <cell r="Q604">
            <v>52900</v>
          </cell>
        </row>
        <row r="605">
          <cell r="A605">
            <v>603</v>
          </cell>
          <cell r="C605" t="str">
            <v>배전전공</v>
          </cell>
          <cell r="D605" t="str">
            <v>인</v>
          </cell>
          <cell r="F605">
            <v>94200</v>
          </cell>
          <cell r="Q605">
            <v>94200</v>
          </cell>
        </row>
        <row r="606">
          <cell r="A606">
            <v>604</v>
          </cell>
          <cell r="C606" t="str">
            <v>프랜트전공</v>
          </cell>
          <cell r="D606" t="str">
            <v>인</v>
          </cell>
          <cell r="F606">
            <v>48400</v>
          </cell>
          <cell r="Q606">
            <v>48400</v>
          </cell>
        </row>
        <row r="607">
          <cell r="A607">
            <v>605</v>
          </cell>
          <cell r="C607" t="str">
            <v>보통인부</v>
          </cell>
          <cell r="D607" t="str">
            <v>인</v>
          </cell>
          <cell r="F607">
            <v>27200</v>
          </cell>
          <cell r="Q607">
            <v>27200</v>
          </cell>
        </row>
        <row r="608">
          <cell r="A608">
            <v>606</v>
          </cell>
          <cell r="C608" t="str">
            <v>고압케이블공</v>
          </cell>
          <cell r="D608" t="str">
            <v>인</v>
          </cell>
          <cell r="F608">
            <v>53700</v>
          </cell>
          <cell r="Q608">
            <v>53700</v>
          </cell>
        </row>
        <row r="609">
          <cell r="A609">
            <v>607</v>
          </cell>
          <cell r="C609" t="str">
            <v>특고압케이블공</v>
          </cell>
          <cell r="D609" t="str">
            <v>인</v>
          </cell>
          <cell r="F609">
            <v>79800</v>
          </cell>
          <cell r="Q609">
            <v>79800</v>
          </cell>
        </row>
        <row r="610">
          <cell r="A610">
            <v>608</v>
          </cell>
          <cell r="C610" t="str">
            <v>통신설비공</v>
          </cell>
          <cell r="D610" t="str">
            <v>인</v>
          </cell>
          <cell r="F610">
            <v>52700</v>
          </cell>
          <cell r="Q610">
            <v>52700</v>
          </cell>
        </row>
        <row r="611">
          <cell r="A611">
            <v>609</v>
          </cell>
          <cell r="C611" t="str">
            <v>통신내선공</v>
          </cell>
          <cell r="D611" t="str">
            <v>인</v>
          </cell>
          <cell r="F611">
            <v>45500</v>
          </cell>
          <cell r="Q611">
            <v>45500</v>
          </cell>
        </row>
        <row r="612">
          <cell r="A612">
            <v>610</v>
          </cell>
          <cell r="C612" t="str">
            <v>통신케이블공</v>
          </cell>
          <cell r="D612" t="str">
            <v>인</v>
          </cell>
          <cell r="F612">
            <v>58100</v>
          </cell>
          <cell r="Q612">
            <v>58100</v>
          </cell>
        </row>
        <row r="613">
          <cell r="A613">
            <v>611</v>
          </cell>
          <cell r="C613" t="str">
            <v>신호공</v>
          </cell>
          <cell r="D613" t="str">
            <v>인</v>
          </cell>
          <cell r="F613">
            <v>62300</v>
          </cell>
          <cell r="Q613">
            <v>62300</v>
          </cell>
        </row>
        <row r="614">
          <cell r="A614">
            <v>612</v>
          </cell>
          <cell r="C614" t="str">
            <v>특별인부</v>
          </cell>
          <cell r="D614" t="str">
            <v>인</v>
          </cell>
          <cell r="F614">
            <v>38500</v>
          </cell>
          <cell r="Q614">
            <v>38500</v>
          </cell>
        </row>
        <row r="615">
          <cell r="A615">
            <v>613</v>
          </cell>
          <cell r="C615" t="str">
            <v>계장공</v>
          </cell>
          <cell r="D615" t="str">
            <v>인</v>
          </cell>
          <cell r="F615">
            <v>42500</v>
          </cell>
          <cell r="Q615">
            <v>42500</v>
          </cell>
        </row>
        <row r="616">
          <cell r="A616">
            <v>614</v>
          </cell>
          <cell r="C616" t="str">
            <v>미장공</v>
          </cell>
          <cell r="D616" t="str">
            <v>인</v>
          </cell>
          <cell r="F616">
            <v>52800</v>
          </cell>
          <cell r="Q616">
            <v>52800</v>
          </cell>
        </row>
        <row r="617">
          <cell r="A617">
            <v>615</v>
          </cell>
          <cell r="C617" t="str">
            <v>용접공(일반)</v>
          </cell>
          <cell r="D617" t="str">
            <v>인</v>
          </cell>
          <cell r="F617">
            <v>48800</v>
          </cell>
          <cell r="Q617">
            <v>48800</v>
          </cell>
        </row>
        <row r="618">
          <cell r="A618">
            <v>616</v>
          </cell>
          <cell r="C618" t="str">
            <v>도장공</v>
          </cell>
          <cell r="D618" t="str">
            <v>인</v>
          </cell>
          <cell r="F618">
            <v>47200</v>
          </cell>
          <cell r="Q618">
            <v>47200</v>
          </cell>
        </row>
        <row r="619">
          <cell r="A619">
            <v>617</v>
          </cell>
          <cell r="C619" t="str">
            <v>배관공</v>
          </cell>
          <cell r="D619" t="str">
            <v>인</v>
          </cell>
          <cell r="F619">
            <v>42000</v>
          </cell>
          <cell r="Q619">
            <v>42000</v>
          </cell>
        </row>
        <row r="620">
          <cell r="A620">
            <v>618</v>
          </cell>
          <cell r="C620" t="str">
            <v>콘크리트공</v>
          </cell>
          <cell r="D620" t="str">
            <v>인</v>
          </cell>
          <cell r="F620">
            <v>47600</v>
          </cell>
          <cell r="Q620">
            <v>47600</v>
          </cell>
        </row>
        <row r="621">
          <cell r="A621">
            <v>619</v>
          </cell>
          <cell r="C621" t="str">
            <v>형틀목공</v>
          </cell>
          <cell r="D621" t="str">
            <v>인</v>
          </cell>
          <cell r="F621">
            <v>52900</v>
          </cell>
          <cell r="Q621">
            <v>52900</v>
          </cell>
        </row>
        <row r="622">
          <cell r="A622">
            <v>620</v>
          </cell>
          <cell r="C622" t="str">
            <v>철근공</v>
          </cell>
          <cell r="D622" t="str">
            <v>인</v>
          </cell>
          <cell r="F622">
            <v>50500</v>
          </cell>
          <cell r="Q622">
            <v>50500</v>
          </cell>
        </row>
        <row r="623">
          <cell r="A623">
            <v>621</v>
          </cell>
          <cell r="C623" t="str">
            <v>철판공</v>
          </cell>
          <cell r="D623" t="str">
            <v>인</v>
          </cell>
          <cell r="F623">
            <v>43700</v>
          </cell>
          <cell r="Q623">
            <v>43700</v>
          </cell>
        </row>
        <row r="624">
          <cell r="A624">
            <v>622</v>
          </cell>
          <cell r="C624" t="str">
            <v>방수공</v>
          </cell>
          <cell r="D624" t="str">
            <v>인</v>
          </cell>
          <cell r="F624">
            <v>45100</v>
          </cell>
          <cell r="Q624">
            <v>45100</v>
          </cell>
        </row>
        <row r="625">
          <cell r="A625">
            <v>623</v>
          </cell>
          <cell r="B625" t="str">
            <v>STRAIGHT TRAY(H.D.G)</v>
          </cell>
          <cell r="C625" t="str">
            <v>450W×100H</v>
          </cell>
          <cell r="D625" t="str">
            <v>m</v>
          </cell>
          <cell r="K625" t="str">
            <v>(주)동명 ENG.</v>
          </cell>
          <cell r="L625">
            <v>10500</v>
          </cell>
          <cell r="Q625">
            <v>10500</v>
          </cell>
          <cell r="S625" t="str">
            <v>내선</v>
          </cell>
          <cell r="T625">
            <v>0.44500000000000001</v>
          </cell>
        </row>
        <row r="626">
          <cell r="A626">
            <v>624</v>
          </cell>
          <cell r="B626" t="str">
            <v>STRAIGHT TRAY(H.D.G)</v>
          </cell>
          <cell r="C626" t="str">
            <v>450W×150H</v>
          </cell>
          <cell r="D626" t="str">
            <v>m</v>
          </cell>
          <cell r="K626" t="str">
            <v>(주)동명 ENG.</v>
          </cell>
          <cell r="L626">
            <v>13500</v>
          </cell>
          <cell r="Q626">
            <v>13500</v>
          </cell>
          <cell r="S626" t="str">
            <v>내선</v>
          </cell>
          <cell r="T626">
            <v>0.44500000000000001</v>
          </cell>
        </row>
        <row r="627">
          <cell r="A627">
            <v>625</v>
          </cell>
          <cell r="B627" t="str">
            <v>HDR-TEE (H.D.G)</v>
          </cell>
          <cell r="C627" t="str">
            <v>450W×100H</v>
          </cell>
          <cell r="D627" t="str">
            <v>m</v>
          </cell>
          <cell r="K627" t="str">
            <v>(주)동명 ENG.</v>
          </cell>
          <cell r="L627">
            <v>24000</v>
          </cell>
          <cell r="Q627">
            <v>24000</v>
          </cell>
          <cell r="S627" t="str">
            <v>내선</v>
          </cell>
          <cell r="T627">
            <v>0.44500000000000001</v>
          </cell>
        </row>
        <row r="628">
          <cell r="A628">
            <v>626</v>
          </cell>
          <cell r="B628" t="str">
            <v>전선관부속품</v>
          </cell>
          <cell r="C628" t="str">
            <v>배관자재비의 15%</v>
          </cell>
          <cell r="D628" t="str">
            <v>식</v>
          </cell>
          <cell r="Q628">
            <v>0</v>
          </cell>
        </row>
        <row r="629">
          <cell r="A629">
            <v>627</v>
          </cell>
          <cell r="B629" t="str">
            <v>잡자재및소모품비</v>
          </cell>
          <cell r="C629" t="str">
            <v>배관배선자재비의 2%</v>
          </cell>
          <cell r="D629" t="str">
            <v>식</v>
          </cell>
          <cell r="Q629">
            <v>0</v>
          </cell>
        </row>
        <row r="630">
          <cell r="A630">
            <v>628</v>
          </cell>
          <cell r="B630" t="str">
            <v>U-CHANEL</v>
          </cell>
          <cell r="C630" t="str">
            <v>41×41×2.6 t</v>
          </cell>
          <cell r="D630" t="str">
            <v>m</v>
          </cell>
          <cell r="K630" t="str">
            <v>(주)동명 ENG.</v>
          </cell>
          <cell r="L630">
            <v>3300</v>
          </cell>
          <cell r="Q630">
            <v>3300</v>
          </cell>
        </row>
        <row r="631">
          <cell r="A631">
            <v>629</v>
          </cell>
          <cell r="B631" t="str">
            <v>가로등주(도금후도장)</v>
          </cell>
          <cell r="C631" t="str">
            <v>8각테퍼8.5m폴1.5m1등용</v>
          </cell>
          <cell r="D631" t="str">
            <v>본</v>
          </cell>
          <cell r="K631" t="str">
            <v>조일조명</v>
          </cell>
          <cell r="L631">
            <v>195000</v>
          </cell>
          <cell r="Q631">
            <v>195000</v>
          </cell>
          <cell r="S631" t="str">
            <v>내선</v>
          </cell>
          <cell r="T631">
            <v>3.13</v>
          </cell>
        </row>
        <row r="632">
          <cell r="A632">
            <v>630</v>
          </cell>
          <cell r="B632" t="str">
            <v>저압케이블</v>
          </cell>
          <cell r="C632" t="str">
            <v>600V CV5.5sq/3C</v>
          </cell>
          <cell r="D632" t="str">
            <v>m</v>
          </cell>
          <cell r="G632">
            <v>718</v>
          </cell>
          <cell r="H632">
            <v>952</v>
          </cell>
          <cell r="Q632">
            <v>952</v>
          </cell>
          <cell r="R632">
            <v>0.05</v>
          </cell>
          <cell r="S632" t="str">
            <v>저케</v>
          </cell>
          <cell r="T632">
            <v>2.5999999999999999E-2</v>
          </cell>
        </row>
        <row r="633">
          <cell r="A633">
            <v>631</v>
          </cell>
          <cell r="B633" t="str">
            <v>저압케이블</v>
          </cell>
          <cell r="C633" t="str">
            <v>600V CV14sq/4C</v>
          </cell>
          <cell r="D633" t="str">
            <v>m</v>
          </cell>
          <cell r="G633">
            <v>718</v>
          </cell>
          <cell r="H633">
            <v>2174</v>
          </cell>
          <cell r="Q633">
            <v>2174</v>
          </cell>
          <cell r="R633">
            <v>0.05</v>
          </cell>
          <cell r="S633" t="str">
            <v>저케</v>
          </cell>
          <cell r="T633">
            <v>5.2000000000000005E-2</v>
          </cell>
        </row>
        <row r="634">
          <cell r="A634">
            <v>632</v>
          </cell>
          <cell r="B634" t="str">
            <v>저압케이블</v>
          </cell>
          <cell r="C634" t="str">
            <v>600V CV5.5sq/4C</v>
          </cell>
          <cell r="D634" t="str">
            <v>m</v>
          </cell>
          <cell r="G634">
            <v>718</v>
          </cell>
          <cell r="H634">
            <v>1175</v>
          </cell>
          <cell r="Q634">
            <v>1175</v>
          </cell>
          <cell r="R634">
            <v>0.05</v>
          </cell>
          <cell r="S634" t="str">
            <v>저케</v>
          </cell>
          <cell r="T634">
            <v>3.4000000000000002E-2</v>
          </cell>
        </row>
        <row r="635">
          <cell r="A635">
            <v>633</v>
          </cell>
          <cell r="B635" t="str">
            <v>저압케이블</v>
          </cell>
          <cell r="C635" t="str">
            <v>600V CV22sq/4C</v>
          </cell>
          <cell r="D635" t="str">
            <v>m</v>
          </cell>
          <cell r="G635">
            <v>718</v>
          </cell>
          <cell r="H635">
            <v>3711</v>
          </cell>
          <cell r="Q635">
            <v>3711</v>
          </cell>
          <cell r="R635">
            <v>0.05</v>
          </cell>
          <cell r="S635" t="str">
            <v>저케</v>
          </cell>
          <cell r="T635">
            <v>6.7599999999999993E-2</v>
          </cell>
        </row>
        <row r="636">
          <cell r="A636">
            <v>634</v>
          </cell>
          <cell r="B636" t="str">
            <v>저압케이블</v>
          </cell>
          <cell r="C636" t="str">
            <v>600V CV38sq/2C</v>
          </cell>
          <cell r="D636" t="str">
            <v>m</v>
          </cell>
          <cell r="G636">
            <v>718</v>
          </cell>
          <cell r="H636">
            <v>3327</v>
          </cell>
          <cell r="Q636">
            <v>3327</v>
          </cell>
          <cell r="R636">
            <v>0.05</v>
          </cell>
          <cell r="S636" t="str">
            <v>저케</v>
          </cell>
          <cell r="T636">
            <v>5.0399999999999993E-2</v>
          </cell>
        </row>
        <row r="637">
          <cell r="A637">
            <v>635</v>
          </cell>
          <cell r="B637" t="str">
            <v>가로등제어반</v>
          </cell>
          <cell r="C637" t="str">
            <v>상시/격등</v>
          </cell>
          <cell r="D637" t="str">
            <v>대</v>
          </cell>
          <cell r="G637">
            <v>821</v>
          </cell>
          <cell r="H637">
            <v>1366200</v>
          </cell>
          <cell r="Q637">
            <v>1366200</v>
          </cell>
          <cell r="S637" t="str">
            <v>프전</v>
          </cell>
          <cell r="T637">
            <v>4.5999999999999996</v>
          </cell>
          <cell r="U637" t="str">
            <v>보인</v>
          </cell>
          <cell r="V637">
            <v>1.5</v>
          </cell>
        </row>
        <row r="638">
          <cell r="A638">
            <v>636</v>
          </cell>
          <cell r="B638" t="str">
            <v>강교용 L-PANEL</v>
          </cell>
          <cell r="C638" t="str">
            <v>계량기 부착형</v>
          </cell>
          <cell r="D638" t="str">
            <v>면</v>
          </cell>
          <cell r="K638" t="str">
            <v>삼화진흥</v>
          </cell>
          <cell r="L638">
            <v>829900</v>
          </cell>
          <cell r="Q638">
            <v>829900</v>
          </cell>
          <cell r="S638" t="str">
            <v>프전</v>
          </cell>
          <cell r="T638">
            <v>4.5999999999999996</v>
          </cell>
          <cell r="U638" t="str">
            <v>보인</v>
          </cell>
          <cell r="V638">
            <v>1.5</v>
          </cell>
        </row>
        <row r="639">
          <cell r="A639">
            <v>637</v>
          </cell>
          <cell r="B639" t="str">
            <v>강교용 LOP-PANEL</v>
          </cell>
          <cell r="C639" t="str">
            <v>250×350×150</v>
          </cell>
          <cell r="D639" t="str">
            <v>면</v>
          </cell>
          <cell r="K639" t="str">
            <v>삼화진흥</v>
          </cell>
          <cell r="L639">
            <v>124800</v>
          </cell>
          <cell r="Q639">
            <v>124800</v>
          </cell>
          <cell r="S639" t="str">
            <v>내선</v>
          </cell>
          <cell r="T639">
            <v>0.48099999999999998</v>
          </cell>
        </row>
        <row r="640">
          <cell r="A640">
            <v>638</v>
          </cell>
          <cell r="Q640" t="str">
            <v/>
          </cell>
        </row>
        <row r="641">
          <cell r="A641">
            <v>639</v>
          </cell>
          <cell r="B641" t="str">
            <v>저압케이블</v>
          </cell>
          <cell r="C641" t="str">
            <v>600V EV38sq/2C</v>
          </cell>
          <cell r="D641" t="str">
            <v>m</v>
          </cell>
          <cell r="G641">
            <v>727</v>
          </cell>
          <cell r="H641">
            <v>2675</v>
          </cell>
          <cell r="Q641">
            <v>2675</v>
          </cell>
          <cell r="R641">
            <v>0.05</v>
          </cell>
          <cell r="S641" t="str">
            <v>저케</v>
          </cell>
          <cell r="T641">
            <v>5.0399999999999993E-2</v>
          </cell>
        </row>
        <row r="642">
          <cell r="A642">
            <v>640</v>
          </cell>
          <cell r="B642" t="str">
            <v>저압케이블</v>
          </cell>
          <cell r="C642" t="str">
            <v>600V EV60sq/2C</v>
          </cell>
          <cell r="D642" t="str">
            <v>m</v>
          </cell>
          <cell r="G642">
            <v>727</v>
          </cell>
          <cell r="H642">
            <v>4364</v>
          </cell>
          <cell r="Q642">
            <v>4364</v>
          </cell>
          <cell r="R642">
            <v>0.05</v>
          </cell>
          <cell r="S642" t="str">
            <v>저케</v>
          </cell>
          <cell r="T642">
            <v>6.8599999999999994E-2</v>
          </cell>
        </row>
        <row r="643">
          <cell r="A643">
            <v>641</v>
          </cell>
          <cell r="B643" t="str">
            <v>관로굴착</v>
          </cell>
          <cell r="C643" t="str">
            <v>0.6M</v>
          </cell>
          <cell r="D643" t="str">
            <v>m</v>
          </cell>
          <cell r="Q643">
            <v>0</v>
          </cell>
        </row>
        <row r="644">
          <cell r="A644">
            <v>642</v>
          </cell>
          <cell r="B644" t="str">
            <v>관로굴착</v>
          </cell>
          <cell r="C644" t="str">
            <v>1.2M</v>
          </cell>
          <cell r="D644" t="str">
            <v>m</v>
          </cell>
          <cell r="Q644">
            <v>0</v>
          </cell>
        </row>
        <row r="645">
          <cell r="A645">
            <v>643</v>
          </cell>
          <cell r="B645" t="str">
            <v>DATA WAY</v>
          </cell>
          <cell r="D645" t="str">
            <v>m</v>
          </cell>
          <cell r="Q645">
            <v>0</v>
          </cell>
          <cell r="R645">
            <v>0.05</v>
          </cell>
        </row>
        <row r="646">
          <cell r="A646">
            <v>644</v>
          </cell>
          <cell r="Q646" t="str">
            <v/>
          </cell>
        </row>
        <row r="647">
          <cell r="A647">
            <v>645</v>
          </cell>
          <cell r="Q647" t="str">
            <v/>
          </cell>
        </row>
        <row r="648">
          <cell r="A648">
            <v>646</v>
          </cell>
          <cell r="B648" t="str">
            <v>AUDIO CABLE</v>
          </cell>
          <cell r="C648" t="str">
            <v>MW-3100</v>
          </cell>
          <cell r="D648" t="str">
            <v>m</v>
          </cell>
          <cell r="K648" t="str">
            <v>(주)경일기업</v>
          </cell>
          <cell r="L648">
            <v>550</v>
          </cell>
          <cell r="Q648">
            <v>550</v>
          </cell>
          <cell r="R648">
            <v>0.05</v>
          </cell>
          <cell r="S648" t="str">
            <v>저케</v>
          </cell>
          <cell r="T648">
            <v>1.6E-2</v>
          </cell>
        </row>
        <row r="649">
          <cell r="A649">
            <v>647</v>
          </cell>
          <cell r="B649" t="str">
            <v>저압케이블</v>
          </cell>
          <cell r="C649" t="str">
            <v>CVV-SB 3.5sq/2C</v>
          </cell>
          <cell r="D649" t="str">
            <v>m</v>
          </cell>
          <cell r="G649">
            <v>717</v>
          </cell>
          <cell r="H649">
            <v>951</v>
          </cell>
          <cell r="Q649">
            <v>951</v>
          </cell>
          <cell r="R649">
            <v>0.05</v>
          </cell>
          <cell r="S649" t="str">
            <v>저케</v>
          </cell>
          <cell r="T649">
            <v>1.6E-2</v>
          </cell>
        </row>
        <row r="650">
          <cell r="A650">
            <v>648</v>
          </cell>
          <cell r="B650" t="str">
            <v>저압케이블</v>
          </cell>
          <cell r="C650" t="str">
            <v>CVV-SB 3.5sq/4C</v>
          </cell>
          <cell r="D650" t="str">
            <v>m</v>
          </cell>
          <cell r="G650">
            <v>717</v>
          </cell>
          <cell r="H650">
            <v>1287</v>
          </cell>
          <cell r="Q650">
            <v>1287</v>
          </cell>
          <cell r="R650">
            <v>0.05</v>
          </cell>
          <cell r="S650" t="str">
            <v>저케</v>
          </cell>
          <cell r="T650">
            <v>2.9000000000000001E-2</v>
          </cell>
        </row>
        <row r="651">
          <cell r="A651">
            <v>649</v>
          </cell>
          <cell r="B651" t="str">
            <v>저압케이블</v>
          </cell>
          <cell r="C651" t="str">
            <v>600V EV 3.5sq/2C</v>
          </cell>
          <cell r="D651" t="str">
            <v>m</v>
          </cell>
          <cell r="G651">
            <v>727</v>
          </cell>
          <cell r="H651">
            <v>455</v>
          </cell>
          <cell r="Q651">
            <v>455</v>
          </cell>
          <cell r="R651">
            <v>0.05</v>
          </cell>
          <cell r="S651" t="str">
            <v>저케</v>
          </cell>
          <cell r="T651">
            <v>1.6E-2</v>
          </cell>
        </row>
        <row r="652">
          <cell r="A652">
            <v>650</v>
          </cell>
          <cell r="B652" t="str">
            <v>저압케이블</v>
          </cell>
          <cell r="C652" t="str">
            <v>600V CV 3.5sq/3C</v>
          </cell>
          <cell r="D652" t="str">
            <v>m</v>
          </cell>
          <cell r="G652">
            <v>718</v>
          </cell>
          <cell r="H652">
            <v>685</v>
          </cell>
          <cell r="Q652">
            <v>685</v>
          </cell>
          <cell r="R652">
            <v>0.05</v>
          </cell>
          <cell r="S652" t="str">
            <v>저케</v>
          </cell>
          <cell r="T652">
            <v>2.1999999999999999E-2</v>
          </cell>
        </row>
        <row r="653">
          <cell r="A653">
            <v>651</v>
          </cell>
          <cell r="B653" t="str">
            <v>저압케이블</v>
          </cell>
          <cell r="C653" t="str">
            <v>600V CV 8sq/4C</v>
          </cell>
          <cell r="D653" t="str">
            <v>m</v>
          </cell>
          <cell r="G653">
            <v>718</v>
          </cell>
          <cell r="H653">
            <v>1530</v>
          </cell>
          <cell r="Q653">
            <v>1530</v>
          </cell>
          <cell r="R653">
            <v>0.05</v>
          </cell>
          <cell r="S653" t="str">
            <v>저케</v>
          </cell>
          <cell r="T653">
            <v>3.9E-2</v>
          </cell>
        </row>
        <row r="654">
          <cell r="A654">
            <v>652</v>
          </cell>
          <cell r="B654" t="str">
            <v>저압케이블</v>
          </cell>
          <cell r="C654" t="str">
            <v>600V CV 38sq/4C</v>
          </cell>
          <cell r="D654" t="str">
            <v>m</v>
          </cell>
          <cell r="G654">
            <v>718</v>
          </cell>
          <cell r="H654">
            <v>6040</v>
          </cell>
          <cell r="Q654">
            <v>6040</v>
          </cell>
          <cell r="R654">
            <v>0.05</v>
          </cell>
          <cell r="S654" t="str">
            <v>저케</v>
          </cell>
          <cell r="T654">
            <v>3.9600000000000003E-2</v>
          </cell>
        </row>
        <row r="655">
          <cell r="A655">
            <v>653</v>
          </cell>
          <cell r="B655" t="str">
            <v>HOR-ELBOW (H.D.G)</v>
          </cell>
          <cell r="C655" t="str">
            <v>450W×100H</v>
          </cell>
          <cell r="D655" t="str">
            <v>EA</v>
          </cell>
          <cell r="K655" t="str">
            <v>(주)동명 ENG.</v>
          </cell>
          <cell r="L655">
            <v>15300</v>
          </cell>
          <cell r="Q655">
            <v>15300</v>
          </cell>
          <cell r="S655" t="str">
            <v>내선</v>
          </cell>
          <cell r="T655">
            <v>0.44500000000000001</v>
          </cell>
        </row>
        <row r="656">
          <cell r="A656">
            <v>654</v>
          </cell>
          <cell r="B656" t="str">
            <v>HOR-ELBOW (H.D.G)</v>
          </cell>
          <cell r="C656" t="str">
            <v>450W×500H</v>
          </cell>
          <cell r="D656" t="str">
            <v>EA</v>
          </cell>
          <cell r="K656" t="str">
            <v>(주)동명 ENG.</v>
          </cell>
          <cell r="L656">
            <v>19800</v>
          </cell>
          <cell r="Q656">
            <v>19800</v>
          </cell>
          <cell r="S656" t="str">
            <v>내선</v>
          </cell>
          <cell r="T656">
            <v>0.44500000000000001</v>
          </cell>
        </row>
        <row r="657">
          <cell r="A657">
            <v>655</v>
          </cell>
          <cell r="B657" t="str">
            <v>CHANEL BRACKET</v>
          </cell>
          <cell r="C657" t="str">
            <v>42×42×470L</v>
          </cell>
          <cell r="D657" t="str">
            <v>EA</v>
          </cell>
          <cell r="K657" t="str">
            <v>(주)동명 ENG.</v>
          </cell>
          <cell r="L657">
            <v>3500</v>
          </cell>
          <cell r="Q657">
            <v>3500</v>
          </cell>
        </row>
        <row r="658">
          <cell r="A658">
            <v>656</v>
          </cell>
          <cell r="B658" t="str">
            <v>SHANK BOLT &amp; NUT</v>
          </cell>
          <cell r="C658" t="str">
            <v>3/8"×19L</v>
          </cell>
          <cell r="D658" t="str">
            <v>EA</v>
          </cell>
          <cell r="K658" t="str">
            <v>(주)동명 ENG.</v>
          </cell>
          <cell r="L658">
            <v>100</v>
          </cell>
          <cell r="Q658">
            <v>100</v>
          </cell>
        </row>
        <row r="659">
          <cell r="A659">
            <v>657</v>
          </cell>
          <cell r="B659" t="str">
            <v>SPRING NUT</v>
          </cell>
          <cell r="C659" t="str">
            <v>W/BOLT,WASHER 3/8"</v>
          </cell>
          <cell r="D659" t="str">
            <v>EA</v>
          </cell>
          <cell r="K659" t="str">
            <v>(주)동명 ENG.</v>
          </cell>
          <cell r="L659">
            <v>450</v>
          </cell>
          <cell r="Q659">
            <v>450</v>
          </cell>
        </row>
        <row r="660">
          <cell r="A660">
            <v>658</v>
          </cell>
          <cell r="B660" t="str">
            <v>SPRING NUT</v>
          </cell>
          <cell r="C660" t="str">
            <v>W/BOLT,WASHER 1/2"</v>
          </cell>
          <cell r="D660" t="str">
            <v>EA</v>
          </cell>
          <cell r="K660" t="str">
            <v>(주)동명 ENG.</v>
          </cell>
          <cell r="L660">
            <v>500</v>
          </cell>
          <cell r="Q660">
            <v>500</v>
          </cell>
        </row>
        <row r="661">
          <cell r="A661">
            <v>659</v>
          </cell>
          <cell r="B661" t="str">
            <v>SET ANCHOR</v>
          </cell>
          <cell r="C661" t="str">
            <v>3/8"</v>
          </cell>
          <cell r="D661" t="str">
            <v>EA</v>
          </cell>
          <cell r="K661" t="str">
            <v>(주)동명 ENG.</v>
          </cell>
          <cell r="L661">
            <v>170</v>
          </cell>
          <cell r="Q661">
            <v>170</v>
          </cell>
        </row>
        <row r="662">
          <cell r="A662">
            <v>660</v>
          </cell>
          <cell r="B662" t="str">
            <v>STRONG ANCHOR</v>
          </cell>
          <cell r="C662" t="str">
            <v>3/8"</v>
          </cell>
          <cell r="D662" t="str">
            <v>EA</v>
          </cell>
          <cell r="K662" t="str">
            <v>(주)동명 ENG.</v>
          </cell>
          <cell r="L662">
            <v>120</v>
          </cell>
          <cell r="Q662">
            <v>120</v>
          </cell>
        </row>
        <row r="663">
          <cell r="A663">
            <v>661</v>
          </cell>
          <cell r="B663" t="str">
            <v>THREAD ROD</v>
          </cell>
          <cell r="C663" t="str">
            <v>3/8"</v>
          </cell>
          <cell r="D663" t="str">
            <v>m</v>
          </cell>
          <cell r="K663" t="str">
            <v>(주)동명 ENG.</v>
          </cell>
          <cell r="L663">
            <v>500</v>
          </cell>
          <cell r="Q663">
            <v>500</v>
          </cell>
        </row>
        <row r="664">
          <cell r="A664">
            <v>662</v>
          </cell>
          <cell r="B664" t="str">
            <v>SQUARE WASHER</v>
          </cell>
          <cell r="C664" t="str">
            <v>φ 11</v>
          </cell>
          <cell r="D664" t="str">
            <v>EA</v>
          </cell>
          <cell r="K664" t="str">
            <v>(주)동명 ENG.</v>
          </cell>
          <cell r="L664">
            <v>200</v>
          </cell>
          <cell r="Q664">
            <v>200</v>
          </cell>
        </row>
        <row r="665">
          <cell r="A665">
            <v>663</v>
          </cell>
          <cell r="B665" t="str">
            <v>HEX H.B/NUT</v>
          </cell>
          <cell r="C665" t="str">
            <v>W/WASHER 3/8"</v>
          </cell>
          <cell r="D665" t="str">
            <v>SET</v>
          </cell>
          <cell r="K665" t="str">
            <v>(주)동명 ENG.</v>
          </cell>
          <cell r="L665">
            <v>60</v>
          </cell>
          <cell r="Q665">
            <v>60</v>
          </cell>
        </row>
      </sheetData>
      <sheetData sheetId="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11"/>
      <sheetName val="9509"/>
    </sheetNames>
    <sheetDataSet>
      <sheetData sheetId="0">
        <row r="3">
          <cell r="A3">
            <v>3</v>
          </cell>
          <cell r="C3" t="str">
            <v>'98년 하반기 노임단가</v>
          </cell>
          <cell r="D3" t="str">
            <v>기계설치공</v>
          </cell>
          <cell r="E3" t="str">
            <v>인</v>
          </cell>
          <cell r="G3">
            <v>51838</v>
          </cell>
          <cell r="R3">
            <v>51838</v>
          </cell>
        </row>
        <row r="4">
          <cell r="A4">
            <v>4</v>
          </cell>
          <cell r="D4" t="str">
            <v>내선전공</v>
          </cell>
          <cell r="E4" t="str">
            <v>인</v>
          </cell>
          <cell r="G4">
            <v>51021</v>
          </cell>
          <cell r="R4">
            <v>51021</v>
          </cell>
        </row>
        <row r="5">
          <cell r="A5">
            <v>5</v>
          </cell>
          <cell r="D5" t="str">
            <v>저압케이블공</v>
          </cell>
          <cell r="E5" t="str">
            <v>인</v>
          </cell>
          <cell r="G5">
            <v>55486</v>
          </cell>
          <cell r="R5">
            <v>55486</v>
          </cell>
        </row>
        <row r="6">
          <cell r="A6">
            <v>6</v>
          </cell>
          <cell r="D6" t="str">
            <v>배전전공</v>
          </cell>
          <cell r="E6" t="str">
            <v>인</v>
          </cell>
          <cell r="G6">
            <v>164094</v>
          </cell>
          <cell r="R6">
            <v>164094</v>
          </cell>
        </row>
        <row r="7">
          <cell r="A7">
            <v>7</v>
          </cell>
          <cell r="D7" t="str">
            <v>프랜트전공</v>
          </cell>
          <cell r="E7" t="str">
            <v>인</v>
          </cell>
          <cell r="G7">
            <v>54503</v>
          </cell>
          <cell r="R7">
            <v>54503</v>
          </cell>
        </row>
        <row r="8">
          <cell r="A8">
            <v>8</v>
          </cell>
          <cell r="D8" t="str">
            <v>보통인부</v>
          </cell>
          <cell r="E8" t="str">
            <v>인</v>
          </cell>
          <cell r="G8">
            <v>34098</v>
          </cell>
          <cell r="R8">
            <v>34098</v>
          </cell>
        </row>
        <row r="9">
          <cell r="A9">
            <v>9</v>
          </cell>
          <cell r="D9" t="str">
            <v>고압케이블공</v>
          </cell>
          <cell r="E9" t="str">
            <v>인</v>
          </cell>
          <cell r="G9">
            <v>74151</v>
          </cell>
          <cell r="R9">
            <v>74151</v>
          </cell>
        </row>
        <row r="10">
          <cell r="A10">
            <v>10</v>
          </cell>
          <cell r="D10" t="str">
            <v>특고압케이블공</v>
          </cell>
          <cell r="E10" t="str">
            <v>인</v>
          </cell>
          <cell r="G10">
            <v>102881</v>
          </cell>
          <cell r="R10">
            <v>102881</v>
          </cell>
        </row>
        <row r="11">
          <cell r="A11">
            <v>11</v>
          </cell>
          <cell r="D11" t="str">
            <v>통신내선공</v>
          </cell>
          <cell r="E11" t="str">
            <v>인</v>
          </cell>
          <cell r="G11">
            <v>63738</v>
          </cell>
          <cell r="R11">
            <v>63738</v>
          </cell>
        </row>
        <row r="12">
          <cell r="A12">
            <v>12</v>
          </cell>
          <cell r="D12" t="str">
            <v>통신설비공</v>
          </cell>
          <cell r="E12" t="str">
            <v>인</v>
          </cell>
          <cell r="G12">
            <v>66296</v>
          </cell>
          <cell r="R12">
            <v>66296</v>
          </cell>
        </row>
        <row r="13">
          <cell r="A13">
            <v>13</v>
          </cell>
          <cell r="D13" t="str">
            <v>통신케이블공</v>
          </cell>
          <cell r="E13" t="str">
            <v>인</v>
          </cell>
          <cell r="G13">
            <v>80042</v>
          </cell>
          <cell r="R13">
            <v>80042</v>
          </cell>
        </row>
        <row r="14">
          <cell r="A14">
            <v>14</v>
          </cell>
          <cell r="D14" t="str">
            <v>무선안테나공</v>
          </cell>
          <cell r="E14" t="str">
            <v>인</v>
          </cell>
          <cell r="G14">
            <v>97216</v>
          </cell>
          <cell r="R14">
            <v>97216</v>
          </cell>
        </row>
        <row r="15">
          <cell r="A15">
            <v>15</v>
          </cell>
          <cell r="D15" t="str">
            <v>배관공</v>
          </cell>
          <cell r="E15" t="str">
            <v>인</v>
          </cell>
          <cell r="G15">
            <v>52004</v>
          </cell>
          <cell r="R15">
            <v>52004</v>
          </cell>
        </row>
        <row r="16">
          <cell r="A16">
            <v>16</v>
          </cell>
          <cell r="D16" t="str">
            <v>특별인부</v>
          </cell>
          <cell r="E16" t="str">
            <v>인</v>
          </cell>
          <cell r="G16">
            <v>49659</v>
          </cell>
          <cell r="R16">
            <v>49659</v>
          </cell>
        </row>
        <row r="17">
          <cell r="A17">
            <v>17</v>
          </cell>
          <cell r="D17" t="str">
            <v>계장공</v>
          </cell>
          <cell r="E17" t="str">
            <v>인</v>
          </cell>
          <cell r="G17">
            <v>57587</v>
          </cell>
          <cell r="R17">
            <v>57587</v>
          </cell>
        </row>
        <row r="18">
          <cell r="A18">
            <v>18</v>
          </cell>
          <cell r="D18" t="str">
            <v>신호공</v>
          </cell>
          <cell r="E18" t="str">
            <v>인</v>
          </cell>
          <cell r="G18">
            <v>73483</v>
          </cell>
          <cell r="R18">
            <v>73483</v>
          </cell>
        </row>
        <row r="19">
          <cell r="A19">
            <v>19</v>
          </cell>
          <cell r="D19" t="str">
            <v>미장공</v>
          </cell>
          <cell r="E19" t="str">
            <v>인</v>
          </cell>
          <cell r="G19">
            <v>61569</v>
          </cell>
          <cell r="R19">
            <v>61569</v>
          </cell>
        </row>
        <row r="20">
          <cell r="A20">
            <v>20</v>
          </cell>
          <cell r="D20" t="str">
            <v>용접공(일반)</v>
          </cell>
          <cell r="E20" t="str">
            <v>인</v>
          </cell>
          <cell r="G20">
            <v>61021</v>
          </cell>
          <cell r="R20">
            <v>61021</v>
          </cell>
        </row>
        <row r="21">
          <cell r="A21">
            <v>21</v>
          </cell>
          <cell r="D21" t="str">
            <v>도장공</v>
          </cell>
          <cell r="E21" t="str">
            <v>인</v>
          </cell>
          <cell r="G21">
            <v>55640</v>
          </cell>
          <cell r="R21">
            <v>55640</v>
          </cell>
        </row>
        <row r="22">
          <cell r="A22">
            <v>22</v>
          </cell>
          <cell r="D22" t="str">
            <v>콘크리트공</v>
          </cell>
          <cell r="E22" t="str">
            <v>인</v>
          </cell>
          <cell r="G22">
            <v>63650</v>
          </cell>
          <cell r="R22">
            <v>63650</v>
          </cell>
        </row>
        <row r="23">
          <cell r="A23">
            <v>23</v>
          </cell>
          <cell r="D23" t="str">
            <v>형틀목공</v>
          </cell>
          <cell r="E23" t="str">
            <v>인</v>
          </cell>
          <cell r="G23">
            <v>65381</v>
          </cell>
          <cell r="R23">
            <v>65381</v>
          </cell>
        </row>
        <row r="24">
          <cell r="A24">
            <v>24</v>
          </cell>
          <cell r="D24" t="str">
            <v>철근공</v>
          </cell>
          <cell r="E24" t="str">
            <v>인</v>
          </cell>
          <cell r="G24">
            <v>66944</v>
          </cell>
          <cell r="R24">
            <v>66944</v>
          </cell>
        </row>
        <row r="25">
          <cell r="A25">
            <v>25</v>
          </cell>
          <cell r="D25" t="str">
            <v>철판공</v>
          </cell>
          <cell r="E25" t="str">
            <v>인</v>
          </cell>
          <cell r="G25">
            <v>68465</v>
          </cell>
          <cell r="R25">
            <v>68465</v>
          </cell>
        </row>
        <row r="26">
          <cell r="A26">
            <v>26</v>
          </cell>
          <cell r="D26" t="str">
            <v>방수공</v>
          </cell>
          <cell r="E26" t="str">
            <v>인</v>
          </cell>
          <cell r="G26">
            <v>51640</v>
          </cell>
          <cell r="R26">
            <v>51640</v>
          </cell>
        </row>
        <row r="27">
          <cell r="A27">
            <v>27</v>
          </cell>
          <cell r="D27" t="str">
            <v>비계공</v>
          </cell>
          <cell r="E27" t="str">
            <v>인</v>
          </cell>
          <cell r="G27">
            <v>69324</v>
          </cell>
          <cell r="R27">
            <v>69324</v>
          </cell>
        </row>
        <row r="28">
          <cell r="A28">
            <v>28</v>
          </cell>
          <cell r="C28" t="str">
            <v>공구손료</v>
          </cell>
          <cell r="D28" t="str">
            <v>인건비의 3%</v>
          </cell>
          <cell r="E28" t="str">
            <v>식</v>
          </cell>
          <cell r="S28">
            <v>0</v>
          </cell>
        </row>
        <row r="29">
          <cell r="A29">
            <v>29</v>
          </cell>
          <cell r="C29" t="str">
            <v>전선관</v>
          </cell>
          <cell r="D29" t="str">
            <v>ST  16C</v>
          </cell>
          <cell r="E29" t="str">
            <v>m</v>
          </cell>
          <cell r="H29">
            <v>820</v>
          </cell>
          <cell r="I29">
            <v>932</v>
          </cell>
          <cell r="J29">
            <v>866</v>
          </cell>
          <cell r="K29">
            <v>913</v>
          </cell>
          <cell r="S29">
            <v>913</v>
          </cell>
          <cell r="U29">
            <v>0.1</v>
          </cell>
          <cell r="V29" t="str">
            <v>내선</v>
          </cell>
          <cell r="W29">
            <v>0.08</v>
          </cell>
        </row>
        <row r="30">
          <cell r="A30">
            <v>30</v>
          </cell>
          <cell r="B30" t="str">
            <v>노출</v>
          </cell>
          <cell r="C30" t="str">
            <v>전선관(노출)</v>
          </cell>
          <cell r="D30" t="str">
            <v>ST  16C</v>
          </cell>
          <cell r="E30" t="str">
            <v>m</v>
          </cell>
          <cell r="H30">
            <v>820</v>
          </cell>
          <cell r="I30">
            <v>932</v>
          </cell>
          <cell r="J30">
            <v>866</v>
          </cell>
          <cell r="K30">
            <v>913</v>
          </cell>
          <cell r="S30">
            <v>913</v>
          </cell>
          <cell r="U30">
            <v>0.1</v>
          </cell>
          <cell r="V30" t="str">
            <v>내선</v>
          </cell>
          <cell r="W30">
            <v>9.6000000000000002E-2</v>
          </cell>
        </row>
        <row r="31">
          <cell r="A31">
            <v>31</v>
          </cell>
          <cell r="C31" t="str">
            <v>전선관</v>
          </cell>
          <cell r="D31" t="str">
            <v>ST  22C</v>
          </cell>
          <cell r="E31" t="str">
            <v>m</v>
          </cell>
          <cell r="H31">
            <v>820</v>
          </cell>
          <cell r="I31">
            <v>1192</v>
          </cell>
          <cell r="J31">
            <v>866</v>
          </cell>
          <cell r="K31">
            <v>1169</v>
          </cell>
          <cell r="S31">
            <v>1169</v>
          </cell>
          <cell r="U31">
            <v>0.1</v>
          </cell>
          <cell r="V31" t="str">
            <v>내선</v>
          </cell>
          <cell r="W31">
            <v>0.11</v>
          </cell>
        </row>
        <row r="32">
          <cell r="A32">
            <v>32</v>
          </cell>
          <cell r="B32" t="str">
            <v>노출</v>
          </cell>
          <cell r="C32" t="str">
            <v>전선관(노출)</v>
          </cell>
          <cell r="D32" t="str">
            <v>ST  22C</v>
          </cell>
          <cell r="E32" t="str">
            <v>m</v>
          </cell>
          <cell r="H32">
            <v>820</v>
          </cell>
          <cell r="I32">
            <v>1192</v>
          </cell>
          <cell r="J32">
            <v>866</v>
          </cell>
          <cell r="K32">
            <v>1169</v>
          </cell>
          <cell r="S32">
            <v>1169</v>
          </cell>
          <cell r="U32">
            <v>0.1</v>
          </cell>
          <cell r="V32" t="str">
            <v>내선</v>
          </cell>
          <cell r="W32">
            <v>0.13200000000000001</v>
          </cell>
        </row>
        <row r="33">
          <cell r="A33">
            <v>33</v>
          </cell>
          <cell r="C33" t="str">
            <v>전선관</v>
          </cell>
          <cell r="D33" t="str">
            <v>ST  28C</v>
          </cell>
          <cell r="E33" t="str">
            <v>m</v>
          </cell>
          <cell r="H33">
            <v>820</v>
          </cell>
          <cell r="I33">
            <v>1566</v>
          </cell>
          <cell r="J33">
            <v>866</v>
          </cell>
          <cell r="K33">
            <v>1526</v>
          </cell>
          <cell r="S33">
            <v>1526</v>
          </cell>
          <cell r="U33">
            <v>0.1</v>
          </cell>
          <cell r="V33" t="str">
            <v>내선</v>
          </cell>
          <cell r="W33">
            <v>0.14000000000000001</v>
          </cell>
        </row>
        <row r="34">
          <cell r="A34">
            <v>34</v>
          </cell>
          <cell r="B34" t="str">
            <v>노출</v>
          </cell>
          <cell r="C34" t="str">
            <v>전선관(노출)</v>
          </cell>
          <cell r="D34" t="str">
            <v>ST  28C</v>
          </cell>
          <cell r="E34" t="str">
            <v>m</v>
          </cell>
          <cell r="H34">
            <v>820</v>
          </cell>
          <cell r="I34">
            <v>1566</v>
          </cell>
          <cell r="J34">
            <v>866</v>
          </cell>
          <cell r="K34">
            <v>1526</v>
          </cell>
          <cell r="S34">
            <v>1526</v>
          </cell>
          <cell r="U34">
            <v>0.1</v>
          </cell>
          <cell r="V34" t="str">
            <v>내선</v>
          </cell>
          <cell r="W34">
            <v>0.16800000000000001</v>
          </cell>
        </row>
        <row r="35">
          <cell r="A35">
            <v>35</v>
          </cell>
          <cell r="C35" t="str">
            <v>전선관</v>
          </cell>
          <cell r="D35" t="str">
            <v>ST  36C</v>
          </cell>
          <cell r="E35" t="str">
            <v>m</v>
          </cell>
          <cell r="H35">
            <v>820</v>
          </cell>
          <cell r="I35">
            <v>1921</v>
          </cell>
          <cell r="J35">
            <v>866</v>
          </cell>
          <cell r="K35">
            <v>1873</v>
          </cell>
          <cell r="S35">
            <v>1873</v>
          </cell>
          <cell r="U35">
            <v>0.1</v>
          </cell>
          <cell r="V35" t="str">
            <v>내선</v>
          </cell>
          <cell r="W35">
            <v>0.2</v>
          </cell>
        </row>
        <row r="36">
          <cell r="A36">
            <v>36</v>
          </cell>
          <cell r="B36" t="str">
            <v>노출</v>
          </cell>
          <cell r="C36" t="str">
            <v>전선관(노출)</v>
          </cell>
          <cell r="D36" t="str">
            <v>ST  36C</v>
          </cell>
          <cell r="E36" t="str">
            <v>m</v>
          </cell>
          <cell r="H36">
            <v>820</v>
          </cell>
          <cell r="I36">
            <v>1921</v>
          </cell>
          <cell r="J36">
            <v>866</v>
          </cell>
          <cell r="K36">
            <v>1873</v>
          </cell>
          <cell r="S36">
            <v>1873</v>
          </cell>
          <cell r="U36">
            <v>0.1</v>
          </cell>
          <cell r="V36" t="str">
            <v>내선</v>
          </cell>
          <cell r="W36">
            <v>0.24</v>
          </cell>
        </row>
        <row r="37">
          <cell r="A37">
            <v>37</v>
          </cell>
          <cell r="C37" t="str">
            <v>전선관</v>
          </cell>
          <cell r="D37" t="str">
            <v>ST  42C</v>
          </cell>
          <cell r="E37" t="str">
            <v>m</v>
          </cell>
          <cell r="H37">
            <v>820</v>
          </cell>
          <cell r="I37">
            <v>2224</v>
          </cell>
          <cell r="J37">
            <v>866</v>
          </cell>
          <cell r="K37">
            <v>2171</v>
          </cell>
          <cell r="S37">
            <v>2171</v>
          </cell>
          <cell r="U37">
            <v>0.1</v>
          </cell>
          <cell r="V37" t="str">
            <v>내선</v>
          </cell>
          <cell r="W37">
            <v>0.25</v>
          </cell>
        </row>
        <row r="38">
          <cell r="A38">
            <v>38</v>
          </cell>
          <cell r="B38" t="str">
            <v>노출</v>
          </cell>
          <cell r="C38" t="str">
            <v>전선관(노출)</v>
          </cell>
          <cell r="D38" t="str">
            <v>ST  42C</v>
          </cell>
          <cell r="E38" t="str">
            <v>m</v>
          </cell>
          <cell r="H38">
            <v>820</v>
          </cell>
          <cell r="I38">
            <v>2224</v>
          </cell>
          <cell r="J38">
            <v>866</v>
          </cell>
          <cell r="K38">
            <v>2171</v>
          </cell>
          <cell r="S38">
            <v>2171</v>
          </cell>
          <cell r="U38">
            <v>0.1</v>
          </cell>
          <cell r="V38" t="str">
            <v>내선</v>
          </cell>
          <cell r="W38">
            <v>0.3</v>
          </cell>
        </row>
        <row r="39">
          <cell r="A39">
            <v>39</v>
          </cell>
          <cell r="C39" t="str">
            <v>전선관</v>
          </cell>
          <cell r="D39" t="str">
            <v>ST  54C</v>
          </cell>
          <cell r="E39" t="str">
            <v>m</v>
          </cell>
          <cell r="H39">
            <v>820</v>
          </cell>
          <cell r="I39">
            <v>3104</v>
          </cell>
          <cell r="J39">
            <v>866</v>
          </cell>
          <cell r="K39">
            <v>3027</v>
          </cell>
          <cell r="S39">
            <v>3027</v>
          </cell>
          <cell r="U39">
            <v>0.1</v>
          </cell>
          <cell r="V39" t="str">
            <v>내선</v>
          </cell>
          <cell r="W39">
            <v>0.34</v>
          </cell>
        </row>
        <row r="40">
          <cell r="A40">
            <v>40</v>
          </cell>
          <cell r="B40" t="str">
            <v>노출</v>
          </cell>
          <cell r="C40" t="str">
            <v>전선관(노출)</v>
          </cell>
          <cell r="D40" t="str">
            <v>ST  54C</v>
          </cell>
          <cell r="E40" t="str">
            <v>m</v>
          </cell>
          <cell r="H40">
            <v>820</v>
          </cell>
          <cell r="I40">
            <v>3104</v>
          </cell>
          <cell r="J40">
            <v>866</v>
          </cell>
          <cell r="K40">
            <v>3027</v>
          </cell>
          <cell r="S40">
            <v>3027</v>
          </cell>
          <cell r="U40">
            <v>0.1</v>
          </cell>
          <cell r="V40" t="str">
            <v>내선</v>
          </cell>
          <cell r="W40">
            <v>0.40800000000000003</v>
          </cell>
        </row>
        <row r="41">
          <cell r="A41">
            <v>41</v>
          </cell>
          <cell r="C41" t="str">
            <v>전선관</v>
          </cell>
          <cell r="D41" t="str">
            <v>ST  70C</v>
          </cell>
          <cell r="E41" t="str">
            <v>m</v>
          </cell>
          <cell r="H41">
            <v>820</v>
          </cell>
          <cell r="I41">
            <v>3950</v>
          </cell>
          <cell r="J41">
            <v>866</v>
          </cell>
          <cell r="K41">
            <v>3851</v>
          </cell>
          <cell r="S41">
            <v>3851</v>
          </cell>
          <cell r="U41">
            <v>0.1</v>
          </cell>
          <cell r="V41" t="str">
            <v>내선</v>
          </cell>
          <cell r="W41">
            <v>0.44</v>
          </cell>
        </row>
        <row r="42">
          <cell r="A42">
            <v>42</v>
          </cell>
          <cell r="B42" t="str">
            <v>노출</v>
          </cell>
          <cell r="C42" t="str">
            <v>전선관(노출)</v>
          </cell>
          <cell r="D42" t="str">
            <v>ST  70C</v>
          </cell>
          <cell r="E42" t="str">
            <v>m</v>
          </cell>
          <cell r="H42">
            <v>820</v>
          </cell>
          <cell r="I42">
            <v>3950</v>
          </cell>
          <cell r="J42">
            <v>866</v>
          </cell>
          <cell r="K42">
            <v>3851</v>
          </cell>
          <cell r="S42">
            <v>3851</v>
          </cell>
          <cell r="U42">
            <v>0.1</v>
          </cell>
          <cell r="V42" t="str">
            <v>내선</v>
          </cell>
          <cell r="W42">
            <v>0.52800000000000002</v>
          </cell>
        </row>
        <row r="43">
          <cell r="A43">
            <v>43</v>
          </cell>
          <cell r="C43" t="str">
            <v>전선관</v>
          </cell>
          <cell r="D43" t="str">
            <v>ST  82C</v>
          </cell>
          <cell r="E43" t="str">
            <v>m</v>
          </cell>
          <cell r="H43">
            <v>820</v>
          </cell>
          <cell r="I43">
            <v>4424</v>
          </cell>
          <cell r="J43">
            <v>866</v>
          </cell>
          <cell r="K43">
            <v>4324</v>
          </cell>
          <cell r="S43">
            <v>4324</v>
          </cell>
          <cell r="U43">
            <v>0.1</v>
          </cell>
          <cell r="V43" t="str">
            <v>내선</v>
          </cell>
          <cell r="W43">
            <v>0.54</v>
          </cell>
        </row>
        <row r="44">
          <cell r="A44">
            <v>44</v>
          </cell>
          <cell r="B44" t="str">
            <v>노출</v>
          </cell>
          <cell r="C44" t="str">
            <v>전선관(노출)</v>
          </cell>
          <cell r="D44" t="str">
            <v>ST  82C</v>
          </cell>
          <cell r="E44" t="str">
            <v>m</v>
          </cell>
          <cell r="H44">
            <v>820</v>
          </cell>
          <cell r="I44">
            <v>4424</v>
          </cell>
          <cell r="J44">
            <v>866</v>
          </cell>
          <cell r="K44">
            <v>4324</v>
          </cell>
          <cell r="S44">
            <v>4324</v>
          </cell>
          <cell r="U44">
            <v>0.1</v>
          </cell>
          <cell r="V44" t="str">
            <v>내선</v>
          </cell>
          <cell r="W44">
            <v>0.64800000000000002</v>
          </cell>
        </row>
        <row r="45">
          <cell r="A45">
            <v>45</v>
          </cell>
          <cell r="C45" t="str">
            <v>전선관</v>
          </cell>
          <cell r="D45" t="str">
            <v>ST  104C</v>
          </cell>
          <cell r="E45" t="str">
            <v>m</v>
          </cell>
          <cell r="H45">
            <v>820</v>
          </cell>
          <cell r="I45">
            <v>7081</v>
          </cell>
          <cell r="J45">
            <v>866</v>
          </cell>
          <cell r="K45">
            <v>6889</v>
          </cell>
          <cell r="S45">
            <v>6889</v>
          </cell>
          <cell r="U45">
            <v>0.1</v>
          </cell>
          <cell r="V45" t="str">
            <v>내선</v>
          </cell>
          <cell r="W45">
            <v>0.71</v>
          </cell>
        </row>
        <row r="46">
          <cell r="A46">
            <v>46</v>
          </cell>
          <cell r="B46" t="str">
            <v>노출</v>
          </cell>
          <cell r="C46" t="str">
            <v>전선관(노출)</v>
          </cell>
          <cell r="D46" t="str">
            <v>ST  104C</v>
          </cell>
          <cell r="E46" t="str">
            <v>m</v>
          </cell>
          <cell r="H46">
            <v>820</v>
          </cell>
          <cell r="I46">
            <v>7081</v>
          </cell>
          <cell r="J46">
            <v>866</v>
          </cell>
          <cell r="K46">
            <v>6889</v>
          </cell>
          <cell r="S46">
            <v>6889</v>
          </cell>
          <cell r="U46">
            <v>0.1</v>
          </cell>
          <cell r="V46" t="str">
            <v>내선</v>
          </cell>
          <cell r="W46">
            <v>0.85199999999999998</v>
          </cell>
        </row>
        <row r="47">
          <cell r="A47">
            <v>47</v>
          </cell>
          <cell r="S47" t="str">
            <v/>
          </cell>
        </row>
        <row r="48">
          <cell r="A48">
            <v>48</v>
          </cell>
          <cell r="S48" t="str">
            <v/>
          </cell>
        </row>
        <row r="49">
          <cell r="A49">
            <v>49</v>
          </cell>
          <cell r="C49" t="str">
            <v>전선관</v>
          </cell>
          <cell r="D49" t="str">
            <v>HI-PVC  16C</v>
          </cell>
          <cell r="E49" t="str">
            <v>m</v>
          </cell>
          <cell r="H49">
            <v>824</v>
          </cell>
          <cell r="I49">
            <v>372</v>
          </cell>
          <cell r="J49">
            <v>866</v>
          </cell>
          <cell r="K49">
            <v>291</v>
          </cell>
          <cell r="S49">
            <v>291</v>
          </cell>
          <cell r="U49">
            <v>0.1</v>
          </cell>
          <cell r="V49" t="str">
            <v>내선</v>
          </cell>
          <cell r="W49">
            <v>0.05</v>
          </cell>
        </row>
        <row r="50">
          <cell r="A50">
            <v>50</v>
          </cell>
          <cell r="B50" t="str">
            <v>지중매설</v>
          </cell>
          <cell r="C50" t="str">
            <v>전선관</v>
          </cell>
          <cell r="D50" t="str">
            <v>HI-PVC  16C</v>
          </cell>
          <cell r="E50" t="str">
            <v>m</v>
          </cell>
          <cell r="H50">
            <v>824</v>
          </cell>
          <cell r="I50">
            <v>372</v>
          </cell>
          <cell r="J50">
            <v>866</v>
          </cell>
          <cell r="K50">
            <v>291</v>
          </cell>
          <cell r="S50">
            <v>291</v>
          </cell>
          <cell r="U50">
            <v>0.1</v>
          </cell>
          <cell r="V50" t="str">
            <v>내선</v>
          </cell>
          <cell r="W50">
            <v>3.4999999999999996E-2</v>
          </cell>
        </row>
        <row r="51">
          <cell r="A51">
            <v>51</v>
          </cell>
          <cell r="C51" t="str">
            <v>전선관</v>
          </cell>
          <cell r="D51" t="str">
            <v>HI-PVC  22C</v>
          </cell>
          <cell r="E51" t="str">
            <v>m</v>
          </cell>
          <cell r="H51">
            <v>824</v>
          </cell>
          <cell r="I51">
            <v>448</v>
          </cell>
          <cell r="J51">
            <v>866</v>
          </cell>
          <cell r="K51">
            <v>347</v>
          </cell>
          <cell r="S51">
            <v>347</v>
          </cell>
          <cell r="U51">
            <v>0.1</v>
          </cell>
          <cell r="V51" t="str">
            <v>내선</v>
          </cell>
          <cell r="W51">
            <v>0.06</v>
          </cell>
        </row>
        <row r="52">
          <cell r="A52">
            <v>52</v>
          </cell>
          <cell r="B52" t="str">
            <v>지중매설</v>
          </cell>
          <cell r="C52" t="str">
            <v>전선관</v>
          </cell>
          <cell r="D52" t="str">
            <v>HI-PVC  22C</v>
          </cell>
          <cell r="E52" t="str">
            <v>m</v>
          </cell>
          <cell r="H52">
            <v>824</v>
          </cell>
          <cell r="I52">
            <v>448</v>
          </cell>
          <cell r="J52">
            <v>866</v>
          </cell>
          <cell r="K52">
            <v>347</v>
          </cell>
          <cell r="S52">
            <v>347</v>
          </cell>
          <cell r="U52">
            <v>0.1</v>
          </cell>
          <cell r="V52" t="str">
            <v>내선</v>
          </cell>
          <cell r="W52">
            <v>4.1999999999999996E-2</v>
          </cell>
        </row>
        <row r="53">
          <cell r="A53">
            <v>53</v>
          </cell>
          <cell r="C53" t="str">
            <v>전선관</v>
          </cell>
          <cell r="D53" t="str">
            <v>HI-PVC  28C</v>
          </cell>
          <cell r="E53" t="str">
            <v>m</v>
          </cell>
          <cell r="H53">
            <v>824</v>
          </cell>
          <cell r="I53">
            <v>802</v>
          </cell>
          <cell r="J53">
            <v>866</v>
          </cell>
          <cell r="K53">
            <v>677</v>
          </cell>
          <cell r="S53">
            <v>677</v>
          </cell>
          <cell r="U53">
            <v>0.1</v>
          </cell>
          <cell r="V53" t="str">
            <v>내선</v>
          </cell>
          <cell r="W53">
            <v>0.08</v>
          </cell>
        </row>
        <row r="54">
          <cell r="A54">
            <v>54</v>
          </cell>
          <cell r="B54" t="str">
            <v>지중매설</v>
          </cell>
          <cell r="C54" t="str">
            <v>전선관</v>
          </cell>
          <cell r="D54" t="str">
            <v>HI-PVC  28C</v>
          </cell>
          <cell r="E54" t="str">
            <v>m</v>
          </cell>
          <cell r="H54">
            <v>824</v>
          </cell>
          <cell r="I54">
            <v>802</v>
          </cell>
          <cell r="J54">
            <v>866</v>
          </cell>
          <cell r="K54">
            <v>677</v>
          </cell>
          <cell r="S54">
            <v>677</v>
          </cell>
          <cell r="U54">
            <v>0.1</v>
          </cell>
          <cell r="V54" t="str">
            <v>내선</v>
          </cell>
          <cell r="W54">
            <v>5.5999999999999994E-2</v>
          </cell>
        </row>
        <row r="55">
          <cell r="A55">
            <v>55</v>
          </cell>
          <cell r="C55" t="str">
            <v>전선관</v>
          </cell>
          <cell r="D55" t="str">
            <v>HI-PVC  36C</v>
          </cell>
          <cell r="E55" t="str">
            <v>m</v>
          </cell>
          <cell r="H55">
            <v>824</v>
          </cell>
          <cell r="I55">
            <v>1138</v>
          </cell>
          <cell r="J55">
            <v>866</v>
          </cell>
          <cell r="K55">
            <v>947</v>
          </cell>
          <cell r="S55">
            <v>947</v>
          </cell>
          <cell r="U55">
            <v>0.1</v>
          </cell>
          <cell r="V55" t="str">
            <v>내선</v>
          </cell>
          <cell r="W55">
            <v>0.1</v>
          </cell>
        </row>
        <row r="56">
          <cell r="A56">
            <v>56</v>
          </cell>
          <cell r="B56" t="str">
            <v>지중매설</v>
          </cell>
          <cell r="C56" t="str">
            <v>전선관</v>
          </cell>
          <cell r="D56" t="str">
            <v>HI-PVC  36C</v>
          </cell>
          <cell r="E56" t="str">
            <v>m</v>
          </cell>
          <cell r="H56">
            <v>824</v>
          </cell>
          <cell r="I56">
            <v>1138</v>
          </cell>
          <cell r="J56">
            <v>866</v>
          </cell>
          <cell r="K56">
            <v>947</v>
          </cell>
          <cell r="S56">
            <v>947</v>
          </cell>
          <cell r="U56">
            <v>0.1</v>
          </cell>
          <cell r="V56" t="str">
            <v>내선</v>
          </cell>
          <cell r="W56">
            <v>6.9999999999999993E-2</v>
          </cell>
        </row>
        <row r="57">
          <cell r="A57">
            <v>57</v>
          </cell>
          <cell r="C57" t="str">
            <v>전선관</v>
          </cell>
          <cell r="D57" t="str">
            <v>HI-PVC  42C</v>
          </cell>
          <cell r="E57" t="str">
            <v>m</v>
          </cell>
          <cell r="H57">
            <v>824</v>
          </cell>
          <cell r="I57">
            <v>1484</v>
          </cell>
          <cell r="J57">
            <v>866</v>
          </cell>
          <cell r="K57">
            <v>1241</v>
          </cell>
          <cell r="S57">
            <v>1241</v>
          </cell>
          <cell r="U57">
            <v>0.1</v>
          </cell>
          <cell r="V57" t="str">
            <v>내선</v>
          </cell>
          <cell r="W57">
            <v>0.13</v>
          </cell>
        </row>
        <row r="58">
          <cell r="A58">
            <v>58</v>
          </cell>
          <cell r="B58" t="str">
            <v>지중매설</v>
          </cell>
          <cell r="C58" t="str">
            <v>전선관</v>
          </cell>
          <cell r="D58" t="str">
            <v>HI-PVC  42C</v>
          </cell>
          <cell r="E58" t="str">
            <v>m</v>
          </cell>
          <cell r="H58">
            <v>824</v>
          </cell>
          <cell r="I58">
            <v>1484</v>
          </cell>
          <cell r="J58">
            <v>866</v>
          </cell>
          <cell r="K58">
            <v>1241</v>
          </cell>
          <cell r="S58">
            <v>1241</v>
          </cell>
          <cell r="U58">
            <v>0.1</v>
          </cell>
          <cell r="V58" t="str">
            <v>내선</v>
          </cell>
          <cell r="W58">
            <v>9.0999999999999998E-2</v>
          </cell>
        </row>
        <row r="59">
          <cell r="A59">
            <v>59</v>
          </cell>
          <cell r="C59" t="str">
            <v>전선관</v>
          </cell>
          <cell r="D59" t="str">
            <v>HI-PVC  54C</v>
          </cell>
          <cell r="E59" t="str">
            <v>m</v>
          </cell>
          <cell r="H59">
            <v>824</v>
          </cell>
          <cell r="I59">
            <v>2106</v>
          </cell>
          <cell r="J59">
            <v>866</v>
          </cell>
          <cell r="K59">
            <v>1761</v>
          </cell>
          <cell r="S59">
            <v>1761</v>
          </cell>
          <cell r="U59">
            <v>0.1</v>
          </cell>
          <cell r="V59" t="str">
            <v>내선</v>
          </cell>
          <cell r="W59">
            <v>0.19</v>
          </cell>
        </row>
        <row r="60">
          <cell r="A60">
            <v>60</v>
          </cell>
          <cell r="B60" t="str">
            <v>지중매설</v>
          </cell>
          <cell r="C60" t="str">
            <v>전선관</v>
          </cell>
          <cell r="D60" t="str">
            <v>HI-PVC  54C</v>
          </cell>
          <cell r="E60" t="str">
            <v>m</v>
          </cell>
          <cell r="H60">
            <v>824</v>
          </cell>
          <cell r="I60">
            <v>2106</v>
          </cell>
          <cell r="J60">
            <v>866</v>
          </cell>
          <cell r="K60">
            <v>1761</v>
          </cell>
          <cell r="S60">
            <v>1761</v>
          </cell>
          <cell r="U60">
            <v>0.1</v>
          </cell>
          <cell r="V60" t="str">
            <v>내선</v>
          </cell>
          <cell r="W60">
            <v>0.13299999999999998</v>
          </cell>
        </row>
        <row r="61">
          <cell r="A61">
            <v>61</v>
          </cell>
          <cell r="C61" t="str">
            <v>전선관</v>
          </cell>
          <cell r="D61" t="str">
            <v>HI-PVC  70C</v>
          </cell>
          <cell r="E61" t="str">
            <v>m</v>
          </cell>
          <cell r="H61">
            <v>824</v>
          </cell>
          <cell r="I61">
            <v>2713</v>
          </cell>
          <cell r="J61">
            <v>866</v>
          </cell>
          <cell r="K61">
            <v>2267</v>
          </cell>
          <cell r="S61">
            <v>2267</v>
          </cell>
          <cell r="U61">
            <v>0.1</v>
          </cell>
          <cell r="V61" t="str">
            <v>내선</v>
          </cell>
          <cell r="W61">
            <v>0.28000000000000003</v>
          </cell>
        </row>
        <row r="62">
          <cell r="A62">
            <v>62</v>
          </cell>
          <cell r="B62" t="str">
            <v>지중매설</v>
          </cell>
          <cell r="C62" t="str">
            <v>전선관</v>
          </cell>
          <cell r="D62" t="str">
            <v>HI-PVC  70C</v>
          </cell>
          <cell r="E62" t="str">
            <v>m</v>
          </cell>
          <cell r="H62">
            <v>824</v>
          </cell>
          <cell r="I62">
            <v>2713</v>
          </cell>
          <cell r="J62">
            <v>866</v>
          </cell>
          <cell r="K62">
            <v>2267</v>
          </cell>
          <cell r="S62">
            <v>2267</v>
          </cell>
          <cell r="U62">
            <v>0.1</v>
          </cell>
          <cell r="V62" t="str">
            <v>내선</v>
          </cell>
          <cell r="W62">
            <v>0.19600000000000001</v>
          </cell>
        </row>
        <row r="63">
          <cell r="A63">
            <v>63</v>
          </cell>
          <cell r="C63" t="str">
            <v>전선관</v>
          </cell>
          <cell r="D63" t="str">
            <v>HI-PVC  82C</v>
          </cell>
          <cell r="E63" t="str">
            <v>m</v>
          </cell>
          <cell r="H63">
            <v>824</v>
          </cell>
          <cell r="I63">
            <v>4070</v>
          </cell>
          <cell r="J63">
            <v>866</v>
          </cell>
          <cell r="K63">
            <v>3455</v>
          </cell>
          <cell r="S63">
            <v>3455</v>
          </cell>
          <cell r="U63">
            <v>0.1</v>
          </cell>
          <cell r="V63" t="str">
            <v>내선</v>
          </cell>
          <cell r="W63">
            <v>0.37</v>
          </cell>
        </row>
        <row r="64">
          <cell r="A64">
            <v>64</v>
          </cell>
          <cell r="B64" t="str">
            <v>지중매설</v>
          </cell>
          <cell r="C64" t="str">
            <v>전선관</v>
          </cell>
          <cell r="D64" t="str">
            <v>HI-PVC  82C</v>
          </cell>
          <cell r="E64" t="str">
            <v>m</v>
          </cell>
          <cell r="H64">
            <v>824</v>
          </cell>
          <cell r="I64">
            <v>4070</v>
          </cell>
          <cell r="J64">
            <v>866</v>
          </cell>
          <cell r="K64">
            <v>3455</v>
          </cell>
          <cell r="S64">
            <v>3455</v>
          </cell>
          <cell r="U64">
            <v>0.1</v>
          </cell>
          <cell r="V64" t="str">
            <v>내선</v>
          </cell>
          <cell r="W64">
            <v>0.25900000000000001</v>
          </cell>
        </row>
        <row r="65">
          <cell r="A65">
            <v>65</v>
          </cell>
          <cell r="C65" t="str">
            <v>전선관</v>
          </cell>
          <cell r="D65" t="str">
            <v>HI-PVC  104C</v>
          </cell>
          <cell r="E65" t="str">
            <v>m</v>
          </cell>
          <cell r="H65">
            <v>824</v>
          </cell>
          <cell r="I65">
            <v>4897</v>
          </cell>
          <cell r="J65">
            <v>866</v>
          </cell>
          <cell r="K65">
            <v>4092</v>
          </cell>
          <cell r="S65">
            <v>4092</v>
          </cell>
          <cell r="U65">
            <v>0.1</v>
          </cell>
          <cell r="V65" t="str">
            <v>내선</v>
          </cell>
          <cell r="W65">
            <v>0.46</v>
          </cell>
        </row>
        <row r="66">
          <cell r="A66">
            <v>66</v>
          </cell>
          <cell r="B66" t="str">
            <v>지중매설</v>
          </cell>
          <cell r="C66" t="str">
            <v>전선관</v>
          </cell>
          <cell r="D66" t="str">
            <v>HI-PVC  104C</v>
          </cell>
          <cell r="E66" t="str">
            <v>m</v>
          </cell>
          <cell r="H66">
            <v>824</v>
          </cell>
          <cell r="I66">
            <v>4897</v>
          </cell>
          <cell r="J66">
            <v>866</v>
          </cell>
          <cell r="K66">
            <v>4092</v>
          </cell>
          <cell r="S66">
            <v>4092</v>
          </cell>
          <cell r="U66">
            <v>0.1</v>
          </cell>
          <cell r="V66" t="str">
            <v>내선</v>
          </cell>
          <cell r="W66">
            <v>0.32200000000000001</v>
          </cell>
        </row>
        <row r="67">
          <cell r="A67">
            <v>67</v>
          </cell>
          <cell r="S67" t="str">
            <v/>
          </cell>
        </row>
        <row r="68">
          <cell r="A68">
            <v>68</v>
          </cell>
          <cell r="C68" t="str">
            <v>전선관</v>
          </cell>
          <cell r="D68" t="str">
            <v xml:space="preserve">PE  22C  </v>
          </cell>
          <cell r="E68" t="str">
            <v>m</v>
          </cell>
          <cell r="H68">
            <v>825</v>
          </cell>
          <cell r="I68">
            <v>285</v>
          </cell>
          <cell r="J68">
            <v>867</v>
          </cell>
          <cell r="K68">
            <v>285</v>
          </cell>
          <cell r="S68">
            <v>285</v>
          </cell>
          <cell r="U68">
            <v>0.03</v>
          </cell>
          <cell r="V68" t="str">
            <v>배전</v>
          </cell>
          <cell r="W68">
            <v>7.8E-2</v>
          </cell>
        </row>
        <row r="69">
          <cell r="A69">
            <v>69</v>
          </cell>
          <cell r="C69" t="str">
            <v>전선관</v>
          </cell>
          <cell r="D69" t="str">
            <v>PE  28C</v>
          </cell>
          <cell r="E69" t="str">
            <v>m</v>
          </cell>
          <cell r="H69">
            <v>825</v>
          </cell>
          <cell r="I69">
            <v>470</v>
          </cell>
          <cell r="J69">
            <v>867</v>
          </cell>
          <cell r="K69">
            <v>470</v>
          </cell>
          <cell r="S69">
            <v>470</v>
          </cell>
          <cell r="U69">
            <v>0.03</v>
          </cell>
          <cell r="V69" t="str">
            <v>배전</v>
          </cell>
          <cell r="W69">
            <v>7.8E-2</v>
          </cell>
        </row>
        <row r="70">
          <cell r="A70">
            <v>70</v>
          </cell>
          <cell r="C70" t="str">
            <v>전선관</v>
          </cell>
          <cell r="D70" t="str">
            <v>PE  36C</v>
          </cell>
          <cell r="E70" t="str">
            <v>m</v>
          </cell>
          <cell r="H70">
            <v>825</v>
          </cell>
          <cell r="I70">
            <v>700</v>
          </cell>
          <cell r="J70">
            <v>867</v>
          </cell>
          <cell r="K70">
            <v>700</v>
          </cell>
          <cell r="S70">
            <v>700</v>
          </cell>
          <cell r="U70">
            <v>0.03</v>
          </cell>
          <cell r="V70" t="str">
            <v>배전</v>
          </cell>
          <cell r="W70">
            <v>7.8E-2</v>
          </cell>
        </row>
        <row r="71">
          <cell r="A71">
            <v>71</v>
          </cell>
          <cell r="C71" t="str">
            <v>전선관</v>
          </cell>
          <cell r="D71" t="str">
            <v>PE  42C</v>
          </cell>
          <cell r="E71" t="str">
            <v>m</v>
          </cell>
          <cell r="H71">
            <v>825</v>
          </cell>
          <cell r="I71">
            <v>820</v>
          </cell>
          <cell r="J71">
            <v>867</v>
          </cell>
          <cell r="K71">
            <v>820</v>
          </cell>
          <cell r="S71">
            <v>820</v>
          </cell>
          <cell r="U71">
            <v>0.03</v>
          </cell>
          <cell r="V71" t="str">
            <v>배전</v>
          </cell>
          <cell r="W71">
            <v>7.8E-2</v>
          </cell>
        </row>
        <row r="72">
          <cell r="A72">
            <v>72</v>
          </cell>
          <cell r="C72" t="str">
            <v>전선관</v>
          </cell>
          <cell r="D72" t="str">
            <v>PE  54C</v>
          </cell>
          <cell r="E72" t="str">
            <v>m</v>
          </cell>
          <cell r="H72">
            <v>825</v>
          </cell>
          <cell r="I72">
            <v>1235</v>
          </cell>
          <cell r="J72">
            <v>867</v>
          </cell>
          <cell r="K72">
            <v>1235</v>
          </cell>
          <cell r="S72">
            <v>1235</v>
          </cell>
          <cell r="U72">
            <v>0.03</v>
          </cell>
          <cell r="V72" t="str">
            <v>배전</v>
          </cell>
          <cell r="W72">
            <v>7.8E-2</v>
          </cell>
        </row>
        <row r="73">
          <cell r="A73">
            <v>73</v>
          </cell>
          <cell r="C73" t="str">
            <v>전선관</v>
          </cell>
          <cell r="D73" t="str">
            <v>PE  70C</v>
          </cell>
          <cell r="E73" t="str">
            <v>m</v>
          </cell>
          <cell r="H73">
            <v>825</v>
          </cell>
          <cell r="I73">
            <v>1715</v>
          </cell>
          <cell r="J73">
            <v>867</v>
          </cell>
          <cell r="K73">
            <v>1715</v>
          </cell>
          <cell r="S73">
            <v>1715</v>
          </cell>
          <cell r="U73">
            <v>0.03</v>
          </cell>
          <cell r="V73" t="str">
            <v>배전</v>
          </cell>
          <cell r="W73">
            <v>7.8E-2</v>
          </cell>
        </row>
        <row r="74">
          <cell r="A74">
            <v>74</v>
          </cell>
          <cell r="C74" t="str">
            <v>전선관</v>
          </cell>
          <cell r="D74" t="str">
            <v>PE  82C</v>
          </cell>
          <cell r="E74" t="str">
            <v>m</v>
          </cell>
          <cell r="H74">
            <v>825</v>
          </cell>
          <cell r="I74">
            <v>2430</v>
          </cell>
          <cell r="J74">
            <v>867</v>
          </cell>
          <cell r="K74">
            <v>2430</v>
          </cell>
          <cell r="S74">
            <v>2430</v>
          </cell>
          <cell r="U74">
            <v>0.03</v>
          </cell>
          <cell r="V74" t="str">
            <v>배전</v>
          </cell>
          <cell r="W74">
            <v>9.1199999999999989E-2</v>
          </cell>
        </row>
        <row r="75">
          <cell r="A75">
            <v>75</v>
          </cell>
          <cell r="C75" t="str">
            <v>전선관</v>
          </cell>
          <cell r="D75" t="str">
            <v>PE  100C</v>
          </cell>
          <cell r="E75" t="str">
            <v>m</v>
          </cell>
          <cell r="H75">
            <v>825</v>
          </cell>
          <cell r="I75">
            <v>3575</v>
          </cell>
          <cell r="J75">
            <v>867</v>
          </cell>
          <cell r="K75">
            <v>3575</v>
          </cell>
          <cell r="S75">
            <v>3575</v>
          </cell>
          <cell r="U75">
            <v>0.03</v>
          </cell>
          <cell r="V75" t="str">
            <v>배전</v>
          </cell>
          <cell r="W75">
            <v>9.1199999999999989E-2</v>
          </cell>
        </row>
        <row r="76">
          <cell r="A76">
            <v>76</v>
          </cell>
          <cell r="B76" t="str">
            <v>통신</v>
          </cell>
          <cell r="C76" t="str">
            <v>전선관</v>
          </cell>
          <cell r="D76" t="str">
            <v xml:space="preserve">ELPφ30  </v>
          </cell>
          <cell r="E76" t="str">
            <v>m</v>
          </cell>
          <cell r="H76">
            <v>825</v>
          </cell>
          <cell r="I76">
            <v>470</v>
          </cell>
          <cell r="J76">
            <v>867</v>
          </cell>
          <cell r="K76">
            <v>310</v>
          </cell>
          <cell r="S76">
            <v>310</v>
          </cell>
          <cell r="U76">
            <v>0.02</v>
          </cell>
          <cell r="V76" t="str">
            <v>배관</v>
          </cell>
          <cell r="W76">
            <v>1.2E-2</v>
          </cell>
          <cell r="X76" t="str">
            <v>보인</v>
          </cell>
          <cell r="Y76">
            <v>2.9000000000000001E-2</v>
          </cell>
        </row>
        <row r="77">
          <cell r="A77">
            <v>77</v>
          </cell>
          <cell r="C77" t="str">
            <v>전선관</v>
          </cell>
          <cell r="D77" t="str">
            <v xml:space="preserve">ELPφ30  </v>
          </cell>
          <cell r="E77" t="str">
            <v>m</v>
          </cell>
          <cell r="H77">
            <v>825</v>
          </cell>
          <cell r="I77">
            <v>470</v>
          </cell>
          <cell r="J77">
            <v>866</v>
          </cell>
          <cell r="K77">
            <v>310</v>
          </cell>
          <cell r="S77">
            <v>310</v>
          </cell>
          <cell r="U77">
            <v>0.03</v>
          </cell>
          <cell r="V77" t="str">
            <v>배전</v>
          </cell>
          <cell r="W77">
            <v>1.2E-2</v>
          </cell>
          <cell r="X77" t="str">
            <v>보인</v>
          </cell>
          <cell r="Y77">
            <v>2.9000000000000001E-2</v>
          </cell>
        </row>
        <row r="78">
          <cell r="A78">
            <v>78</v>
          </cell>
          <cell r="C78" t="str">
            <v>전선관</v>
          </cell>
          <cell r="D78" t="str">
            <v xml:space="preserve">ELPφ40  </v>
          </cell>
          <cell r="E78" t="str">
            <v>m</v>
          </cell>
          <cell r="H78">
            <v>825</v>
          </cell>
          <cell r="I78">
            <v>690</v>
          </cell>
          <cell r="J78">
            <v>866</v>
          </cell>
          <cell r="K78">
            <v>500</v>
          </cell>
          <cell r="S78">
            <v>500</v>
          </cell>
          <cell r="U78">
            <v>0.03</v>
          </cell>
          <cell r="V78" t="str">
            <v>배전</v>
          </cell>
          <cell r="W78">
            <v>1.2E-2</v>
          </cell>
          <cell r="X78" t="str">
            <v>보인</v>
          </cell>
          <cell r="Y78">
            <v>2.9000000000000001E-2</v>
          </cell>
        </row>
        <row r="79">
          <cell r="A79">
            <v>79</v>
          </cell>
          <cell r="C79" t="str">
            <v>전선관</v>
          </cell>
          <cell r="D79" t="str">
            <v xml:space="preserve">ELPφ50  </v>
          </cell>
          <cell r="E79" t="str">
            <v>m</v>
          </cell>
          <cell r="H79">
            <v>825</v>
          </cell>
          <cell r="I79">
            <v>860</v>
          </cell>
          <cell r="J79">
            <v>866</v>
          </cell>
          <cell r="K79">
            <v>640</v>
          </cell>
          <cell r="S79">
            <v>640</v>
          </cell>
          <cell r="U79">
            <v>0.03</v>
          </cell>
          <cell r="V79" t="str">
            <v>배전</v>
          </cell>
          <cell r="W79">
            <v>1.2E-2</v>
          </cell>
          <cell r="X79" t="str">
            <v>보인</v>
          </cell>
          <cell r="Y79">
            <v>2.9000000000000001E-2</v>
          </cell>
        </row>
        <row r="80">
          <cell r="A80">
            <v>80</v>
          </cell>
          <cell r="C80" t="str">
            <v>전선관</v>
          </cell>
          <cell r="D80" t="str">
            <v>ELPφ65</v>
          </cell>
          <cell r="E80" t="str">
            <v>m</v>
          </cell>
          <cell r="H80">
            <v>825</v>
          </cell>
          <cell r="I80">
            <v>1290</v>
          </cell>
          <cell r="J80">
            <v>866</v>
          </cell>
          <cell r="K80">
            <v>970</v>
          </cell>
          <cell r="S80">
            <v>970</v>
          </cell>
          <cell r="U80">
            <v>0.03</v>
          </cell>
          <cell r="V80" t="str">
            <v>배전</v>
          </cell>
          <cell r="W80">
            <v>1.4999999999999999E-2</v>
          </cell>
          <cell r="X80" t="str">
            <v>보인</v>
          </cell>
          <cell r="Y80">
            <v>3.5000000000000003E-2</v>
          </cell>
        </row>
        <row r="81">
          <cell r="A81">
            <v>81</v>
          </cell>
          <cell r="C81" t="str">
            <v>전선관</v>
          </cell>
          <cell r="D81" t="str">
            <v>ELPφ80</v>
          </cell>
          <cell r="E81" t="str">
            <v>m</v>
          </cell>
          <cell r="H81">
            <v>825</v>
          </cell>
          <cell r="I81">
            <v>1860</v>
          </cell>
          <cell r="J81">
            <v>867</v>
          </cell>
          <cell r="K81">
            <v>1300</v>
          </cell>
          <cell r="S81">
            <v>1300</v>
          </cell>
          <cell r="U81">
            <v>0.03</v>
          </cell>
          <cell r="V81" t="str">
            <v>배전</v>
          </cell>
          <cell r="W81">
            <v>1.4999999999999999E-2</v>
          </cell>
          <cell r="X81" t="str">
            <v>보인</v>
          </cell>
          <cell r="Y81">
            <v>3.5000000000000003E-2</v>
          </cell>
        </row>
        <row r="82">
          <cell r="A82">
            <v>82</v>
          </cell>
          <cell r="C82" t="str">
            <v>전선관</v>
          </cell>
          <cell r="D82" t="str">
            <v>ELPφ100</v>
          </cell>
          <cell r="E82" t="str">
            <v>m</v>
          </cell>
          <cell r="H82">
            <v>825</v>
          </cell>
          <cell r="I82">
            <v>2570</v>
          </cell>
          <cell r="J82">
            <v>867</v>
          </cell>
          <cell r="K82">
            <v>1600</v>
          </cell>
          <cell r="S82">
            <v>1600</v>
          </cell>
          <cell r="U82">
            <v>0.03</v>
          </cell>
          <cell r="V82" t="str">
            <v>배전</v>
          </cell>
          <cell r="W82">
            <v>1.7999999999999999E-2</v>
          </cell>
          <cell r="X82" t="str">
            <v>보인</v>
          </cell>
          <cell r="Y82">
            <v>5.7000000000000002E-2</v>
          </cell>
        </row>
        <row r="83">
          <cell r="A83">
            <v>83</v>
          </cell>
          <cell r="C83" t="str">
            <v>전선관</v>
          </cell>
          <cell r="D83" t="str">
            <v>ELPφ125</v>
          </cell>
          <cell r="E83" t="str">
            <v>m</v>
          </cell>
          <cell r="H83">
            <v>825</v>
          </cell>
          <cell r="I83">
            <v>3860</v>
          </cell>
          <cell r="J83">
            <v>867</v>
          </cell>
          <cell r="K83">
            <v>2540</v>
          </cell>
          <cell r="S83">
            <v>2540</v>
          </cell>
          <cell r="U83">
            <v>0.03</v>
          </cell>
          <cell r="V83" t="str">
            <v>배전</v>
          </cell>
          <cell r="W83">
            <v>2.5000000000000001E-2</v>
          </cell>
          <cell r="X83" t="str">
            <v>보인</v>
          </cell>
          <cell r="Y83">
            <v>7.6999999999999999E-2</v>
          </cell>
        </row>
        <row r="84">
          <cell r="A84">
            <v>84</v>
          </cell>
          <cell r="C84" t="str">
            <v>전선관</v>
          </cell>
          <cell r="D84" t="str">
            <v>ELPφ150</v>
          </cell>
          <cell r="E84" t="str">
            <v>m</v>
          </cell>
          <cell r="H84">
            <v>825</v>
          </cell>
          <cell r="I84">
            <v>4580</v>
          </cell>
          <cell r="J84">
            <v>867</v>
          </cell>
          <cell r="K84">
            <v>3280</v>
          </cell>
          <cell r="S84">
            <v>3280</v>
          </cell>
          <cell r="U84">
            <v>0.03</v>
          </cell>
          <cell r="V84" t="str">
            <v>배전</v>
          </cell>
          <cell r="W84">
            <v>0.03</v>
          </cell>
          <cell r="X84" t="str">
            <v>보인</v>
          </cell>
          <cell r="Y84">
            <v>9.7000000000000003E-2</v>
          </cell>
        </row>
        <row r="85">
          <cell r="A85">
            <v>85</v>
          </cell>
          <cell r="C85" t="str">
            <v>전선관</v>
          </cell>
          <cell r="D85" t="str">
            <v>ELPφ175</v>
          </cell>
          <cell r="E85" t="str">
            <v>m</v>
          </cell>
          <cell r="H85">
            <v>825</v>
          </cell>
          <cell r="I85">
            <v>6860</v>
          </cell>
          <cell r="J85">
            <v>867</v>
          </cell>
          <cell r="K85">
            <v>5350</v>
          </cell>
          <cell r="S85">
            <v>5350</v>
          </cell>
          <cell r="U85">
            <v>0.03</v>
          </cell>
          <cell r="V85" t="str">
            <v>배전</v>
          </cell>
          <cell r="W85">
            <v>3.5999999999999997E-2</v>
          </cell>
          <cell r="X85" t="str">
            <v>보인</v>
          </cell>
          <cell r="Y85">
            <v>0.11700000000000001</v>
          </cell>
        </row>
        <row r="86">
          <cell r="A86">
            <v>86</v>
          </cell>
          <cell r="C86" t="str">
            <v>전선관</v>
          </cell>
          <cell r="D86" t="str">
            <v>ELPφ200</v>
          </cell>
          <cell r="E86" t="str">
            <v>m</v>
          </cell>
          <cell r="H86">
            <v>825</v>
          </cell>
          <cell r="I86">
            <v>9150</v>
          </cell>
          <cell r="J86">
            <v>867</v>
          </cell>
          <cell r="K86">
            <v>6600</v>
          </cell>
          <cell r="S86">
            <v>6600</v>
          </cell>
          <cell r="U86">
            <v>0.03</v>
          </cell>
          <cell r="V86" t="str">
            <v>배전</v>
          </cell>
          <cell r="W86">
            <v>4.1000000000000002E-2</v>
          </cell>
          <cell r="X86" t="str">
            <v>보인</v>
          </cell>
          <cell r="Y86">
            <v>0.129</v>
          </cell>
        </row>
        <row r="87">
          <cell r="A87">
            <v>87</v>
          </cell>
          <cell r="S87" t="str">
            <v/>
          </cell>
        </row>
        <row r="88">
          <cell r="A88">
            <v>88</v>
          </cell>
          <cell r="S88" t="str">
            <v/>
          </cell>
        </row>
        <row r="89">
          <cell r="A89">
            <v>89</v>
          </cell>
          <cell r="C89" t="str">
            <v>FLEXIBLE  TUBE 1종</v>
          </cell>
          <cell r="D89" t="str">
            <v>고장력비방수  16C</v>
          </cell>
          <cell r="E89" t="str">
            <v>m</v>
          </cell>
          <cell r="H89">
            <v>821</v>
          </cell>
          <cell r="I89">
            <v>850</v>
          </cell>
          <cell r="J89">
            <v>869</v>
          </cell>
          <cell r="K89">
            <v>930</v>
          </cell>
          <cell r="S89">
            <v>850</v>
          </cell>
          <cell r="U89">
            <v>0.1</v>
          </cell>
          <cell r="V89" t="str">
            <v>내선</v>
          </cell>
          <cell r="W89">
            <v>3.9E-2</v>
          </cell>
        </row>
        <row r="90">
          <cell r="A90">
            <v>90</v>
          </cell>
          <cell r="C90" t="str">
            <v>FLEXIBLE  TUBE 1종</v>
          </cell>
          <cell r="D90" t="str">
            <v>고장력방수  16C</v>
          </cell>
          <cell r="E90" t="str">
            <v>m</v>
          </cell>
          <cell r="H90">
            <v>821</v>
          </cell>
          <cell r="I90">
            <v>1390</v>
          </cell>
          <cell r="J90">
            <v>869</v>
          </cell>
          <cell r="K90">
            <v>1300</v>
          </cell>
          <cell r="S90">
            <v>1300</v>
          </cell>
          <cell r="U90">
            <v>0.1</v>
          </cell>
          <cell r="V90" t="str">
            <v>내선</v>
          </cell>
          <cell r="W90">
            <v>3.9E-2</v>
          </cell>
        </row>
        <row r="91">
          <cell r="A91">
            <v>91</v>
          </cell>
          <cell r="C91" t="str">
            <v>FLEXIBLE  TUBE 1종</v>
          </cell>
          <cell r="D91" t="str">
            <v>고장력방수  22C</v>
          </cell>
          <cell r="E91" t="str">
            <v>m</v>
          </cell>
          <cell r="H91">
            <v>821</v>
          </cell>
          <cell r="I91">
            <v>1820</v>
          </cell>
          <cell r="J91">
            <v>869</v>
          </cell>
          <cell r="K91">
            <v>1610</v>
          </cell>
          <cell r="S91">
            <v>1610</v>
          </cell>
          <cell r="U91">
            <v>0.1</v>
          </cell>
          <cell r="V91" t="str">
            <v>내선</v>
          </cell>
          <cell r="W91">
            <v>4.9000000000000002E-2</v>
          </cell>
        </row>
        <row r="92">
          <cell r="A92">
            <v>92</v>
          </cell>
          <cell r="C92" t="str">
            <v>FLEXIBLE  TUBE 1종</v>
          </cell>
          <cell r="D92" t="str">
            <v>고장력방수  28C</v>
          </cell>
          <cell r="E92" t="str">
            <v>m</v>
          </cell>
          <cell r="H92">
            <v>821</v>
          </cell>
          <cell r="I92">
            <v>2170</v>
          </cell>
          <cell r="J92">
            <v>869</v>
          </cell>
          <cell r="K92">
            <v>2280</v>
          </cell>
          <cell r="S92">
            <v>2170</v>
          </cell>
          <cell r="U92">
            <v>0.1</v>
          </cell>
          <cell r="V92" t="str">
            <v>내선</v>
          </cell>
          <cell r="W92">
            <v>6.3E-2</v>
          </cell>
        </row>
        <row r="93">
          <cell r="A93">
            <v>93</v>
          </cell>
          <cell r="C93" t="str">
            <v>FLEXIBLE  TUBE 1종</v>
          </cell>
          <cell r="D93" t="str">
            <v>고장력방수  36C</v>
          </cell>
          <cell r="E93" t="str">
            <v>m</v>
          </cell>
          <cell r="H93">
            <v>821</v>
          </cell>
          <cell r="I93">
            <v>3270</v>
          </cell>
          <cell r="J93">
            <v>869</v>
          </cell>
          <cell r="K93">
            <v>3040</v>
          </cell>
          <cell r="S93">
            <v>3040</v>
          </cell>
          <cell r="U93">
            <v>0.1</v>
          </cell>
          <cell r="V93" t="str">
            <v>내선</v>
          </cell>
          <cell r="W93">
            <v>7.6999999999999999E-2</v>
          </cell>
        </row>
        <row r="94">
          <cell r="A94">
            <v>94</v>
          </cell>
          <cell r="C94" t="str">
            <v>FLEXIBLE  TUBE 1종</v>
          </cell>
          <cell r="D94" t="str">
            <v>고장력방수  42C</v>
          </cell>
          <cell r="E94" t="str">
            <v>m</v>
          </cell>
          <cell r="H94">
            <v>821</v>
          </cell>
          <cell r="I94">
            <v>5210</v>
          </cell>
          <cell r="J94">
            <v>869</v>
          </cell>
          <cell r="K94">
            <v>4750</v>
          </cell>
          <cell r="S94">
            <v>4750</v>
          </cell>
          <cell r="U94">
            <v>0.1</v>
          </cell>
          <cell r="V94" t="str">
            <v>내선</v>
          </cell>
          <cell r="W94">
            <v>9.0999999999999998E-2</v>
          </cell>
        </row>
        <row r="95">
          <cell r="A95">
            <v>95</v>
          </cell>
          <cell r="C95" t="str">
            <v>FLEXIBLE  TUBE 1종</v>
          </cell>
          <cell r="D95" t="str">
            <v>고장력방수 54C</v>
          </cell>
          <cell r="E95" t="str">
            <v>m</v>
          </cell>
          <cell r="H95">
            <v>821</v>
          </cell>
          <cell r="I95">
            <v>6200</v>
          </cell>
          <cell r="J95">
            <v>869</v>
          </cell>
          <cell r="K95">
            <v>6180</v>
          </cell>
          <cell r="S95">
            <v>6180</v>
          </cell>
          <cell r="U95">
            <v>0.1</v>
          </cell>
          <cell r="V95" t="str">
            <v>내선</v>
          </cell>
          <cell r="W95">
            <v>0.13</v>
          </cell>
        </row>
        <row r="96">
          <cell r="A96">
            <v>96</v>
          </cell>
          <cell r="C96" t="str">
            <v>FLEXIBLE  TUBE 1종</v>
          </cell>
          <cell r="D96" t="str">
            <v>고장력방수 70C</v>
          </cell>
          <cell r="E96" t="str">
            <v>m</v>
          </cell>
          <cell r="H96">
            <v>821</v>
          </cell>
          <cell r="I96">
            <v>13800</v>
          </cell>
          <cell r="J96">
            <v>869</v>
          </cell>
          <cell r="K96">
            <v>12350</v>
          </cell>
          <cell r="S96">
            <v>12350</v>
          </cell>
          <cell r="U96">
            <v>0.1</v>
          </cell>
          <cell r="V96" t="str">
            <v>내선</v>
          </cell>
          <cell r="W96">
            <v>0.15</v>
          </cell>
        </row>
        <row r="97">
          <cell r="A97">
            <v>97</v>
          </cell>
          <cell r="C97" t="str">
            <v>FLEXIBLE  TUBE 1종</v>
          </cell>
          <cell r="D97" t="str">
            <v>고장력방수 82C</v>
          </cell>
          <cell r="E97" t="str">
            <v>m</v>
          </cell>
          <cell r="H97">
            <v>821</v>
          </cell>
          <cell r="I97">
            <v>18700</v>
          </cell>
          <cell r="J97">
            <v>869</v>
          </cell>
          <cell r="K97">
            <v>18050</v>
          </cell>
          <cell r="S97">
            <v>18050</v>
          </cell>
          <cell r="U97">
            <v>0.1</v>
          </cell>
          <cell r="V97" t="str">
            <v>내선</v>
          </cell>
          <cell r="W97">
            <v>0.17</v>
          </cell>
        </row>
        <row r="98">
          <cell r="A98">
            <v>98</v>
          </cell>
          <cell r="C98" t="str">
            <v>FLEXIBLE  TUBE 1종</v>
          </cell>
          <cell r="D98" t="str">
            <v>고장력방수 104C</v>
          </cell>
          <cell r="E98" t="str">
            <v>m</v>
          </cell>
          <cell r="H98">
            <v>821</v>
          </cell>
          <cell r="I98">
            <v>27100</v>
          </cell>
          <cell r="J98">
            <v>869</v>
          </cell>
          <cell r="K98">
            <v>26650</v>
          </cell>
          <cell r="S98">
            <v>26650</v>
          </cell>
          <cell r="U98">
            <v>0.1</v>
          </cell>
          <cell r="V98" t="str">
            <v>내선</v>
          </cell>
          <cell r="W98">
            <v>0.2</v>
          </cell>
        </row>
        <row r="99">
          <cell r="A99">
            <v>99</v>
          </cell>
          <cell r="S99" t="str">
            <v/>
          </cell>
        </row>
        <row r="100">
          <cell r="A100">
            <v>100</v>
          </cell>
          <cell r="S100" t="str">
            <v/>
          </cell>
        </row>
        <row r="101">
          <cell r="A101">
            <v>101</v>
          </cell>
          <cell r="C101" t="str">
            <v>FLEXIBLE  TUBE 2종</v>
          </cell>
          <cell r="D101" t="str">
            <v>PLICA 방수 #15</v>
          </cell>
          <cell r="E101" t="str">
            <v>m</v>
          </cell>
          <cell r="H101">
            <v>822</v>
          </cell>
          <cell r="I101">
            <v>3320</v>
          </cell>
          <cell r="J101">
            <v>868</v>
          </cell>
          <cell r="K101">
            <v>3320</v>
          </cell>
          <cell r="S101">
            <v>3320</v>
          </cell>
          <cell r="U101">
            <v>0.1</v>
          </cell>
          <cell r="V101" t="str">
            <v>내선</v>
          </cell>
          <cell r="W101">
            <v>3.9E-2</v>
          </cell>
        </row>
        <row r="102">
          <cell r="A102">
            <v>102</v>
          </cell>
          <cell r="C102" t="str">
            <v>FLEXIBLE  TUBE 2종</v>
          </cell>
          <cell r="D102" t="str">
            <v>PLICA 방수 #17</v>
          </cell>
          <cell r="E102" t="str">
            <v>m</v>
          </cell>
          <cell r="H102">
            <v>822</v>
          </cell>
          <cell r="I102">
            <v>3720</v>
          </cell>
          <cell r="J102">
            <v>868</v>
          </cell>
          <cell r="K102">
            <v>3720</v>
          </cell>
          <cell r="S102">
            <v>3720</v>
          </cell>
          <cell r="U102">
            <v>0.1</v>
          </cell>
          <cell r="V102" t="str">
            <v>내선</v>
          </cell>
          <cell r="W102">
            <v>4.9000000000000002E-2</v>
          </cell>
        </row>
        <row r="103">
          <cell r="A103">
            <v>103</v>
          </cell>
          <cell r="C103" t="str">
            <v>FLEXIBLE  TUBE 2종</v>
          </cell>
          <cell r="D103" t="str">
            <v>PLICA 방수 #24</v>
          </cell>
          <cell r="E103" t="str">
            <v>m</v>
          </cell>
          <cell r="H103">
            <v>822</v>
          </cell>
          <cell r="I103">
            <v>4900</v>
          </cell>
          <cell r="J103">
            <v>868</v>
          </cell>
          <cell r="K103">
            <v>4900</v>
          </cell>
          <cell r="S103">
            <v>4900</v>
          </cell>
          <cell r="U103">
            <v>0.1</v>
          </cell>
          <cell r="V103" t="str">
            <v>내선</v>
          </cell>
          <cell r="W103">
            <v>6.3E-2</v>
          </cell>
        </row>
        <row r="104">
          <cell r="A104">
            <v>104</v>
          </cell>
          <cell r="C104" t="str">
            <v>FLEXIBLE  TUBE 2종</v>
          </cell>
          <cell r="D104" t="str">
            <v>PLICA 방수 #30</v>
          </cell>
          <cell r="E104" t="str">
            <v>m</v>
          </cell>
          <cell r="H104">
            <v>822</v>
          </cell>
          <cell r="I104">
            <v>6400</v>
          </cell>
          <cell r="J104">
            <v>868</v>
          </cell>
          <cell r="K104">
            <v>6400</v>
          </cell>
          <cell r="S104">
            <v>6400</v>
          </cell>
          <cell r="U104">
            <v>0.1</v>
          </cell>
          <cell r="V104" t="str">
            <v>내선</v>
          </cell>
          <cell r="W104">
            <v>7.6999999999999999E-2</v>
          </cell>
        </row>
        <row r="105">
          <cell r="A105">
            <v>105</v>
          </cell>
          <cell r="C105" t="str">
            <v>FLEXIBLE  TUBE 2종</v>
          </cell>
          <cell r="D105" t="str">
            <v>PLICA 방수 #38</v>
          </cell>
          <cell r="E105" t="str">
            <v>m</v>
          </cell>
          <cell r="H105">
            <v>822</v>
          </cell>
          <cell r="I105">
            <v>7800</v>
          </cell>
          <cell r="J105">
            <v>868</v>
          </cell>
          <cell r="K105">
            <v>7800</v>
          </cell>
          <cell r="S105">
            <v>7800</v>
          </cell>
          <cell r="U105">
            <v>0.1</v>
          </cell>
          <cell r="V105" t="str">
            <v>내선</v>
          </cell>
          <cell r="W105">
            <v>9.0999999999999998E-2</v>
          </cell>
        </row>
        <row r="106">
          <cell r="A106">
            <v>106</v>
          </cell>
          <cell r="C106" t="str">
            <v>FLEXIBLE  TUBE 2종</v>
          </cell>
          <cell r="D106" t="str">
            <v>PLICA 방수 #50</v>
          </cell>
          <cell r="E106" t="str">
            <v>m</v>
          </cell>
          <cell r="H106">
            <v>822</v>
          </cell>
          <cell r="I106">
            <v>11300</v>
          </cell>
          <cell r="J106">
            <v>868</v>
          </cell>
          <cell r="K106">
            <v>11300</v>
          </cell>
          <cell r="S106">
            <v>11300</v>
          </cell>
          <cell r="U106">
            <v>0.1</v>
          </cell>
          <cell r="V106" t="str">
            <v>내선</v>
          </cell>
          <cell r="W106">
            <v>0.13</v>
          </cell>
        </row>
        <row r="107">
          <cell r="A107">
            <v>107</v>
          </cell>
          <cell r="B107" t="str">
            <v>공율은</v>
          </cell>
          <cell r="C107" t="str">
            <v>FLEXIBLE  TUBE 2종</v>
          </cell>
          <cell r="D107" t="str">
            <v>PLICA 방수 #63</v>
          </cell>
          <cell r="E107" t="str">
            <v>m</v>
          </cell>
          <cell r="H107">
            <v>822</v>
          </cell>
          <cell r="I107">
            <v>19300</v>
          </cell>
          <cell r="J107">
            <v>868</v>
          </cell>
          <cell r="K107">
            <v>19300</v>
          </cell>
          <cell r="S107">
            <v>19300</v>
          </cell>
          <cell r="U107">
            <v>0.1</v>
          </cell>
          <cell r="V107" t="str">
            <v>내선</v>
          </cell>
          <cell r="W107">
            <v>0.1575</v>
          </cell>
        </row>
        <row r="108">
          <cell r="A108">
            <v>108</v>
          </cell>
          <cell r="B108" t="str">
            <v>0.0025</v>
          </cell>
          <cell r="C108" t="str">
            <v>FLEXIBLE  TUBE 2종</v>
          </cell>
          <cell r="D108" t="str">
            <v>PLICA 방수 #76</v>
          </cell>
          <cell r="E108" t="str">
            <v>m</v>
          </cell>
          <cell r="H108">
            <v>822</v>
          </cell>
          <cell r="I108">
            <v>25900</v>
          </cell>
          <cell r="J108">
            <v>868</v>
          </cell>
          <cell r="K108">
            <v>25900</v>
          </cell>
          <cell r="S108">
            <v>25900</v>
          </cell>
          <cell r="U108">
            <v>0.1</v>
          </cell>
          <cell r="V108" t="str">
            <v>내선</v>
          </cell>
          <cell r="W108">
            <v>0.19</v>
          </cell>
        </row>
        <row r="109">
          <cell r="A109">
            <v>109</v>
          </cell>
          <cell r="B109" t="str">
            <v>*직경</v>
          </cell>
          <cell r="C109" t="str">
            <v>FLEXIBLE  TUBE 2종</v>
          </cell>
          <cell r="D109" t="str">
            <v>PLICA 방수 #83</v>
          </cell>
          <cell r="E109" t="str">
            <v>m</v>
          </cell>
          <cell r="H109">
            <v>822</v>
          </cell>
          <cell r="I109">
            <v>40560</v>
          </cell>
          <cell r="J109">
            <v>868</v>
          </cell>
          <cell r="K109">
            <v>40560</v>
          </cell>
          <cell r="S109">
            <v>40560</v>
          </cell>
          <cell r="U109">
            <v>0.1</v>
          </cell>
          <cell r="V109" t="str">
            <v>내선</v>
          </cell>
          <cell r="W109">
            <v>0.20749999999999999</v>
          </cell>
        </row>
        <row r="110">
          <cell r="A110">
            <v>110</v>
          </cell>
          <cell r="B110" t="str">
            <v>임</v>
          </cell>
          <cell r="C110" t="str">
            <v>FLEXIBLE  TUBE 2종</v>
          </cell>
          <cell r="D110" t="str">
            <v>PLICA 방수 #101</v>
          </cell>
          <cell r="E110" t="str">
            <v>m</v>
          </cell>
          <cell r="H110">
            <v>822</v>
          </cell>
          <cell r="I110">
            <v>48670</v>
          </cell>
          <cell r="J110">
            <v>868</v>
          </cell>
          <cell r="K110">
            <v>48670</v>
          </cell>
          <cell r="S110">
            <v>48670</v>
          </cell>
          <cell r="U110">
            <v>0.1</v>
          </cell>
          <cell r="V110" t="str">
            <v>내선</v>
          </cell>
          <cell r="W110">
            <v>0.2525</v>
          </cell>
        </row>
        <row r="111">
          <cell r="A111">
            <v>111</v>
          </cell>
          <cell r="C111" t="str">
            <v>전선관 부속품비</v>
          </cell>
          <cell r="D111" t="str">
            <v>배관자재비의 15%</v>
          </cell>
          <cell r="E111" t="str">
            <v>식</v>
          </cell>
          <cell r="S111">
            <v>0</v>
          </cell>
        </row>
        <row r="112">
          <cell r="A112">
            <v>112</v>
          </cell>
          <cell r="C112" t="str">
            <v xml:space="preserve">전선 </v>
          </cell>
          <cell r="D112" t="str">
            <v>IV   1.2</v>
          </cell>
          <cell r="E112" t="str">
            <v>m</v>
          </cell>
          <cell r="H112">
            <v>794</v>
          </cell>
          <cell r="I112">
            <v>49</v>
          </cell>
          <cell r="J112">
            <v>842</v>
          </cell>
          <cell r="K112">
            <v>52</v>
          </cell>
          <cell r="S112">
            <v>49</v>
          </cell>
          <cell r="U112">
            <v>0.1</v>
          </cell>
          <cell r="V112" t="str">
            <v>내선</v>
          </cell>
          <cell r="W112">
            <v>0.01</v>
          </cell>
        </row>
        <row r="113">
          <cell r="A113">
            <v>113</v>
          </cell>
          <cell r="C113" t="str">
            <v xml:space="preserve">전선 </v>
          </cell>
          <cell r="D113" t="str">
            <v>IV   1.6</v>
          </cell>
          <cell r="E113" t="str">
            <v>m</v>
          </cell>
          <cell r="H113">
            <v>794</v>
          </cell>
          <cell r="I113">
            <v>79</v>
          </cell>
          <cell r="J113">
            <v>842</v>
          </cell>
          <cell r="K113">
            <v>85</v>
          </cell>
          <cell r="S113">
            <v>79</v>
          </cell>
          <cell r="U113">
            <v>0.1</v>
          </cell>
          <cell r="V113" t="str">
            <v>내선</v>
          </cell>
          <cell r="W113">
            <v>0.01</v>
          </cell>
        </row>
        <row r="114">
          <cell r="A114">
            <v>114</v>
          </cell>
          <cell r="B114" t="str">
            <v>관내바닥</v>
          </cell>
          <cell r="C114" t="str">
            <v xml:space="preserve">전선 </v>
          </cell>
          <cell r="D114" t="str">
            <v>IV   1.6</v>
          </cell>
          <cell r="E114" t="str">
            <v>m</v>
          </cell>
          <cell r="H114">
            <v>794</v>
          </cell>
          <cell r="I114">
            <v>79</v>
          </cell>
          <cell r="J114">
            <v>842</v>
          </cell>
          <cell r="K114">
            <v>85</v>
          </cell>
          <cell r="S114">
            <v>79</v>
          </cell>
          <cell r="U114">
            <v>0.1</v>
          </cell>
          <cell r="V114" t="str">
            <v>내선</v>
          </cell>
          <cell r="W114">
            <v>8.0000000000000002E-3</v>
          </cell>
        </row>
        <row r="115">
          <cell r="A115">
            <v>115</v>
          </cell>
          <cell r="C115" t="str">
            <v xml:space="preserve">전선 </v>
          </cell>
          <cell r="D115" t="str">
            <v>IV   2.0</v>
          </cell>
          <cell r="E115" t="str">
            <v>m</v>
          </cell>
          <cell r="H115">
            <v>794</v>
          </cell>
          <cell r="I115">
            <v>119</v>
          </cell>
          <cell r="J115">
            <v>842</v>
          </cell>
          <cell r="K115">
            <v>126</v>
          </cell>
          <cell r="S115">
            <v>119</v>
          </cell>
          <cell r="U115">
            <v>0.1</v>
          </cell>
          <cell r="V115" t="str">
            <v>내선</v>
          </cell>
          <cell r="W115">
            <v>0.01</v>
          </cell>
        </row>
        <row r="116">
          <cell r="A116">
            <v>116</v>
          </cell>
          <cell r="C116" t="str">
            <v xml:space="preserve">전선 </v>
          </cell>
          <cell r="D116" t="str">
            <v>IV   3.5sq</v>
          </cell>
          <cell r="E116" t="str">
            <v>m</v>
          </cell>
          <cell r="H116">
            <v>794</v>
          </cell>
          <cell r="I116">
            <v>147</v>
          </cell>
          <cell r="J116">
            <v>842</v>
          </cell>
          <cell r="K116">
            <v>159</v>
          </cell>
          <cell r="S116">
            <v>147</v>
          </cell>
          <cell r="U116">
            <v>0.1</v>
          </cell>
          <cell r="V116" t="str">
            <v>내선</v>
          </cell>
          <cell r="W116">
            <v>8.0000000000000002E-3</v>
          </cell>
        </row>
        <row r="117">
          <cell r="A117">
            <v>117</v>
          </cell>
          <cell r="C117" t="str">
            <v xml:space="preserve">전선 </v>
          </cell>
          <cell r="D117" t="str">
            <v>IV   5.5sq</v>
          </cell>
          <cell r="E117" t="str">
            <v>m</v>
          </cell>
          <cell r="H117">
            <v>794</v>
          </cell>
          <cell r="I117">
            <v>212</v>
          </cell>
          <cell r="J117">
            <v>842</v>
          </cell>
          <cell r="K117">
            <v>241</v>
          </cell>
          <cell r="S117">
            <v>212</v>
          </cell>
          <cell r="U117">
            <v>0.1</v>
          </cell>
          <cell r="V117" t="str">
            <v>내선</v>
          </cell>
          <cell r="W117">
            <v>0.01</v>
          </cell>
        </row>
        <row r="118">
          <cell r="A118">
            <v>118</v>
          </cell>
          <cell r="B118" t="str">
            <v>관내바닥</v>
          </cell>
          <cell r="C118" t="str">
            <v xml:space="preserve">전선 </v>
          </cell>
          <cell r="D118" t="str">
            <v>IV   5.5sq</v>
          </cell>
          <cell r="E118" t="str">
            <v>m</v>
          </cell>
          <cell r="H118">
            <v>794</v>
          </cell>
          <cell r="I118">
            <v>212</v>
          </cell>
          <cell r="J118">
            <v>842</v>
          </cell>
          <cell r="K118">
            <v>241</v>
          </cell>
          <cell r="S118">
            <v>212</v>
          </cell>
          <cell r="U118">
            <v>0.1</v>
          </cell>
          <cell r="V118" t="str">
            <v>내선</v>
          </cell>
          <cell r="W118">
            <v>8.0000000000000002E-3</v>
          </cell>
        </row>
        <row r="119">
          <cell r="A119">
            <v>119</v>
          </cell>
          <cell r="C119" t="str">
            <v xml:space="preserve">전선 </v>
          </cell>
          <cell r="D119" t="str">
            <v>IV   8sq</v>
          </cell>
          <cell r="E119" t="str">
            <v>m</v>
          </cell>
          <cell r="H119">
            <v>794</v>
          </cell>
          <cell r="I119">
            <v>316</v>
          </cell>
          <cell r="J119">
            <v>842</v>
          </cell>
          <cell r="K119">
            <v>341</v>
          </cell>
          <cell r="S119">
            <v>316</v>
          </cell>
          <cell r="U119">
            <v>0.1</v>
          </cell>
          <cell r="V119" t="str">
            <v>내선</v>
          </cell>
          <cell r="W119">
            <v>0.02</v>
          </cell>
        </row>
        <row r="120">
          <cell r="A120">
            <v>120</v>
          </cell>
          <cell r="B120" t="str">
            <v>관내바닥</v>
          </cell>
          <cell r="C120" t="str">
            <v xml:space="preserve">전선 </v>
          </cell>
          <cell r="D120" t="str">
            <v>IV   8sq</v>
          </cell>
          <cell r="E120" t="str">
            <v>m</v>
          </cell>
          <cell r="H120">
            <v>794</v>
          </cell>
          <cell r="I120">
            <v>316</v>
          </cell>
          <cell r="J120">
            <v>842</v>
          </cell>
          <cell r="K120">
            <v>341</v>
          </cell>
          <cell r="S120">
            <v>316</v>
          </cell>
          <cell r="U120">
            <v>0.1</v>
          </cell>
          <cell r="V120" t="str">
            <v>내선</v>
          </cell>
          <cell r="W120">
            <v>1.6E-2</v>
          </cell>
        </row>
        <row r="121">
          <cell r="A121">
            <v>121</v>
          </cell>
          <cell r="C121" t="str">
            <v xml:space="preserve">전선 </v>
          </cell>
          <cell r="D121" t="str">
            <v>IV   14sq</v>
          </cell>
          <cell r="E121" t="str">
            <v>m</v>
          </cell>
          <cell r="H121">
            <v>794</v>
          </cell>
          <cell r="I121">
            <v>548</v>
          </cell>
          <cell r="J121">
            <v>842</v>
          </cell>
          <cell r="K121">
            <v>669</v>
          </cell>
          <cell r="S121">
            <v>548</v>
          </cell>
          <cell r="U121">
            <v>0.1</v>
          </cell>
          <cell r="V121" t="str">
            <v>내선</v>
          </cell>
          <cell r="W121">
            <v>0.02</v>
          </cell>
        </row>
        <row r="122">
          <cell r="A122">
            <v>122</v>
          </cell>
          <cell r="C122" t="str">
            <v xml:space="preserve">전선 </v>
          </cell>
          <cell r="D122" t="str">
            <v>IV   22sq</v>
          </cell>
          <cell r="E122" t="str">
            <v>m</v>
          </cell>
          <cell r="H122">
            <v>794</v>
          </cell>
          <cell r="I122">
            <v>846</v>
          </cell>
          <cell r="J122">
            <v>842</v>
          </cell>
          <cell r="K122">
            <v>1022</v>
          </cell>
          <cell r="S122">
            <v>846</v>
          </cell>
          <cell r="U122">
            <v>0.1</v>
          </cell>
          <cell r="V122" t="str">
            <v>내선</v>
          </cell>
          <cell r="W122">
            <v>3.1E-2</v>
          </cell>
        </row>
        <row r="123">
          <cell r="A123">
            <v>123</v>
          </cell>
          <cell r="C123" t="str">
            <v xml:space="preserve">전선 </v>
          </cell>
          <cell r="E123" t="str">
            <v>m</v>
          </cell>
          <cell r="H123">
            <v>794</v>
          </cell>
          <cell r="J123">
            <v>842</v>
          </cell>
          <cell r="S123">
            <v>0</v>
          </cell>
          <cell r="U123">
            <v>0.1</v>
          </cell>
          <cell r="V123" t="str">
            <v>내선</v>
          </cell>
          <cell r="W123">
            <v>3.1E-2</v>
          </cell>
        </row>
        <row r="124">
          <cell r="A124">
            <v>124</v>
          </cell>
          <cell r="C124" t="str">
            <v xml:space="preserve">전선 </v>
          </cell>
          <cell r="D124" t="str">
            <v>IV   38sq</v>
          </cell>
          <cell r="E124" t="str">
            <v>m</v>
          </cell>
          <cell r="H124">
            <v>794</v>
          </cell>
          <cell r="I124">
            <v>1346</v>
          </cell>
          <cell r="J124">
            <v>842</v>
          </cell>
          <cell r="K124">
            <v>1627</v>
          </cell>
          <cell r="S124">
            <v>1346</v>
          </cell>
          <cell r="U124">
            <v>0.1</v>
          </cell>
          <cell r="V124" t="str">
            <v>내선</v>
          </cell>
          <cell r="W124">
            <v>3.1E-2</v>
          </cell>
        </row>
        <row r="125">
          <cell r="A125">
            <v>125</v>
          </cell>
          <cell r="C125" t="str">
            <v xml:space="preserve">전선 </v>
          </cell>
          <cell r="E125" t="str">
            <v>m</v>
          </cell>
          <cell r="H125">
            <v>794</v>
          </cell>
          <cell r="J125">
            <v>842</v>
          </cell>
          <cell r="S125">
            <v>0</v>
          </cell>
          <cell r="U125">
            <v>0.1</v>
          </cell>
          <cell r="V125" t="str">
            <v>내선</v>
          </cell>
          <cell r="W125">
            <v>5.1999999999999998E-2</v>
          </cell>
        </row>
        <row r="126">
          <cell r="A126">
            <v>126</v>
          </cell>
          <cell r="C126" t="str">
            <v xml:space="preserve">전선 </v>
          </cell>
          <cell r="D126" t="str">
            <v>IV   60sq</v>
          </cell>
          <cell r="E126" t="str">
            <v>m</v>
          </cell>
          <cell r="H126">
            <v>794</v>
          </cell>
          <cell r="I126">
            <v>2333</v>
          </cell>
          <cell r="J126">
            <v>842</v>
          </cell>
          <cell r="K126">
            <v>2763</v>
          </cell>
          <cell r="S126">
            <v>2333</v>
          </cell>
          <cell r="U126">
            <v>0.1</v>
          </cell>
          <cell r="V126" t="str">
            <v>내선</v>
          </cell>
          <cell r="W126">
            <v>5.1999999999999998E-2</v>
          </cell>
        </row>
        <row r="127">
          <cell r="A127">
            <v>127</v>
          </cell>
          <cell r="C127" t="str">
            <v xml:space="preserve">전선 </v>
          </cell>
          <cell r="E127" t="str">
            <v>m</v>
          </cell>
          <cell r="H127">
            <v>794</v>
          </cell>
          <cell r="J127">
            <v>842</v>
          </cell>
          <cell r="S127">
            <v>0</v>
          </cell>
          <cell r="U127">
            <v>0.1</v>
          </cell>
          <cell r="V127" t="str">
            <v>내선</v>
          </cell>
          <cell r="W127">
            <v>6.4000000000000001E-2</v>
          </cell>
        </row>
        <row r="128">
          <cell r="A128">
            <v>128</v>
          </cell>
          <cell r="C128" t="str">
            <v xml:space="preserve">전선 </v>
          </cell>
          <cell r="D128" t="str">
            <v>IV   100sq</v>
          </cell>
          <cell r="E128" t="str">
            <v>m</v>
          </cell>
          <cell r="H128">
            <v>794</v>
          </cell>
          <cell r="I128">
            <v>3606</v>
          </cell>
          <cell r="J128">
            <v>842</v>
          </cell>
          <cell r="K128">
            <v>4357</v>
          </cell>
          <cell r="S128">
            <v>3606</v>
          </cell>
          <cell r="U128">
            <v>0.1</v>
          </cell>
          <cell r="V128" t="str">
            <v>내선</v>
          </cell>
          <cell r="W128">
            <v>6.4000000000000001E-2</v>
          </cell>
        </row>
        <row r="129">
          <cell r="A129">
            <v>129</v>
          </cell>
          <cell r="C129" t="str">
            <v xml:space="preserve">전선 </v>
          </cell>
          <cell r="E129" t="str">
            <v>m</v>
          </cell>
          <cell r="H129">
            <v>794</v>
          </cell>
          <cell r="J129">
            <v>842</v>
          </cell>
          <cell r="S129">
            <v>0</v>
          </cell>
          <cell r="U129">
            <v>0.1</v>
          </cell>
          <cell r="V129" t="str">
            <v>내선</v>
          </cell>
          <cell r="W129">
            <v>8.7999999999999995E-2</v>
          </cell>
        </row>
        <row r="130">
          <cell r="A130">
            <v>130</v>
          </cell>
          <cell r="C130" t="str">
            <v xml:space="preserve">전선 </v>
          </cell>
          <cell r="D130" t="str">
            <v>IV   150sq</v>
          </cell>
          <cell r="E130" t="str">
            <v>m</v>
          </cell>
          <cell r="H130">
            <v>794</v>
          </cell>
          <cell r="I130">
            <v>5525</v>
          </cell>
          <cell r="K130">
            <v>6674</v>
          </cell>
          <cell r="S130">
            <v>5525</v>
          </cell>
          <cell r="U130">
            <v>0.1</v>
          </cell>
          <cell r="V130" t="str">
            <v>내선</v>
          </cell>
          <cell r="W130">
            <v>8.7999999999999995E-2</v>
          </cell>
        </row>
        <row r="131">
          <cell r="A131">
            <v>131</v>
          </cell>
          <cell r="C131" t="str">
            <v xml:space="preserve">전선 </v>
          </cell>
          <cell r="D131" t="str">
            <v>IV   200sq</v>
          </cell>
          <cell r="E131" t="str">
            <v>m</v>
          </cell>
          <cell r="H131">
            <v>794</v>
          </cell>
          <cell r="I131">
            <v>6935</v>
          </cell>
          <cell r="K131">
            <v>8378</v>
          </cell>
          <cell r="S131">
            <v>6935</v>
          </cell>
          <cell r="U131">
            <v>0.1</v>
          </cell>
          <cell r="V131" t="str">
            <v>내선</v>
          </cell>
          <cell r="W131">
            <v>0.107</v>
          </cell>
        </row>
        <row r="132">
          <cell r="A132">
            <v>132</v>
          </cell>
          <cell r="S132" t="str">
            <v/>
          </cell>
        </row>
        <row r="133">
          <cell r="A133">
            <v>133</v>
          </cell>
          <cell r="C133" t="str">
            <v xml:space="preserve">전선 </v>
          </cell>
          <cell r="D133" t="str">
            <v>HIV   1.2</v>
          </cell>
          <cell r="E133" t="str">
            <v>m</v>
          </cell>
          <cell r="H133">
            <v>794</v>
          </cell>
          <cell r="I133">
            <v>51</v>
          </cell>
          <cell r="J133">
            <v>842</v>
          </cell>
          <cell r="K133">
            <v>54</v>
          </cell>
          <cell r="S133">
            <v>51</v>
          </cell>
          <cell r="U133">
            <v>0.1</v>
          </cell>
          <cell r="V133" t="str">
            <v>내선</v>
          </cell>
          <cell r="W133">
            <v>0.01</v>
          </cell>
        </row>
        <row r="134">
          <cell r="A134">
            <v>134</v>
          </cell>
          <cell r="C134" t="str">
            <v xml:space="preserve">전선 </v>
          </cell>
          <cell r="D134" t="str">
            <v>HIV   1.6</v>
          </cell>
          <cell r="E134" t="str">
            <v>m</v>
          </cell>
          <cell r="H134">
            <v>794</v>
          </cell>
          <cell r="I134">
            <v>84</v>
          </cell>
          <cell r="J134">
            <v>842</v>
          </cell>
          <cell r="K134">
            <v>90</v>
          </cell>
          <cell r="S134">
            <v>84</v>
          </cell>
          <cell r="U134">
            <v>0.1</v>
          </cell>
          <cell r="V134" t="str">
            <v>내선</v>
          </cell>
          <cell r="W134">
            <v>0.01</v>
          </cell>
        </row>
        <row r="135">
          <cell r="A135">
            <v>135</v>
          </cell>
          <cell r="B135" t="str">
            <v>관내바닥</v>
          </cell>
          <cell r="C135" t="str">
            <v xml:space="preserve">전선 </v>
          </cell>
          <cell r="D135" t="str">
            <v>HIV   1.6</v>
          </cell>
          <cell r="E135" t="str">
            <v>m</v>
          </cell>
          <cell r="H135">
            <v>794</v>
          </cell>
          <cell r="I135">
            <v>84</v>
          </cell>
          <cell r="J135">
            <v>842</v>
          </cell>
          <cell r="K135">
            <v>90</v>
          </cell>
          <cell r="S135">
            <v>84</v>
          </cell>
          <cell r="U135">
            <v>0.1</v>
          </cell>
          <cell r="V135" t="str">
            <v>내선</v>
          </cell>
          <cell r="W135">
            <v>8.0000000000000002E-3</v>
          </cell>
        </row>
        <row r="136">
          <cell r="A136">
            <v>136</v>
          </cell>
          <cell r="C136" t="str">
            <v xml:space="preserve">전선 </v>
          </cell>
          <cell r="D136" t="str">
            <v>HIV   2.0</v>
          </cell>
          <cell r="E136" t="str">
            <v>m</v>
          </cell>
          <cell r="H136">
            <v>794</v>
          </cell>
          <cell r="I136">
            <v>124</v>
          </cell>
          <cell r="J136">
            <v>842</v>
          </cell>
          <cell r="K136">
            <v>132</v>
          </cell>
          <cell r="S136">
            <v>124</v>
          </cell>
          <cell r="U136">
            <v>0.1</v>
          </cell>
          <cell r="V136" t="str">
            <v>내선</v>
          </cell>
          <cell r="W136">
            <v>0.01</v>
          </cell>
        </row>
        <row r="137">
          <cell r="A137">
            <v>137</v>
          </cell>
          <cell r="B137" t="str">
            <v>관내바닥</v>
          </cell>
          <cell r="C137" t="str">
            <v xml:space="preserve">전선 </v>
          </cell>
          <cell r="D137" t="str">
            <v>HIV   2.0</v>
          </cell>
          <cell r="E137" t="str">
            <v>m</v>
          </cell>
          <cell r="H137">
            <v>794</v>
          </cell>
          <cell r="I137">
            <v>124</v>
          </cell>
          <cell r="J137">
            <v>842</v>
          </cell>
          <cell r="K137">
            <v>132</v>
          </cell>
          <cell r="S137">
            <v>124</v>
          </cell>
          <cell r="U137">
            <v>0.1</v>
          </cell>
          <cell r="V137" t="str">
            <v>내선</v>
          </cell>
          <cell r="W137">
            <v>8.0000000000000002E-3</v>
          </cell>
        </row>
        <row r="138">
          <cell r="A138">
            <v>138</v>
          </cell>
          <cell r="C138" t="str">
            <v xml:space="preserve">전선 </v>
          </cell>
          <cell r="D138" t="str">
            <v>HIV   5.5sq</v>
          </cell>
          <cell r="E138" t="str">
            <v>m</v>
          </cell>
          <cell r="H138">
            <v>762</v>
          </cell>
          <cell r="I138">
            <v>229</v>
          </cell>
          <cell r="J138">
            <v>842</v>
          </cell>
          <cell r="K138">
            <v>257</v>
          </cell>
          <cell r="S138">
            <v>229</v>
          </cell>
          <cell r="U138">
            <v>0.1</v>
          </cell>
          <cell r="V138" t="str">
            <v>내선</v>
          </cell>
          <cell r="W138">
            <v>0.01</v>
          </cell>
        </row>
        <row r="139">
          <cell r="A139">
            <v>139</v>
          </cell>
          <cell r="B139" t="str">
            <v>관내바닥</v>
          </cell>
          <cell r="C139" t="str">
            <v xml:space="preserve">전선 </v>
          </cell>
          <cell r="D139" t="str">
            <v>HIV   5.5sq</v>
          </cell>
          <cell r="E139" t="str">
            <v>m</v>
          </cell>
          <cell r="H139">
            <v>762</v>
          </cell>
          <cell r="I139">
            <v>229</v>
          </cell>
          <cell r="J139">
            <v>842</v>
          </cell>
          <cell r="K139">
            <v>257</v>
          </cell>
          <cell r="S139">
            <v>229</v>
          </cell>
          <cell r="U139">
            <v>0.1</v>
          </cell>
          <cell r="V139" t="str">
            <v>내선</v>
          </cell>
          <cell r="W139">
            <v>8.0000000000000002E-3</v>
          </cell>
        </row>
        <row r="140">
          <cell r="A140">
            <v>140</v>
          </cell>
          <cell r="C140" t="str">
            <v xml:space="preserve">전선 </v>
          </cell>
          <cell r="D140" t="str">
            <v>HIV   8sq</v>
          </cell>
          <cell r="E140" t="str">
            <v>m</v>
          </cell>
          <cell r="H140">
            <v>762</v>
          </cell>
          <cell r="I140">
            <v>325</v>
          </cell>
          <cell r="J140">
            <v>842</v>
          </cell>
          <cell r="K140">
            <v>365</v>
          </cell>
          <cell r="S140">
            <v>325</v>
          </cell>
          <cell r="U140">
            <v>0.1</v>
          </cell>
          <cell r="V140" t="str">
            <v>내선</v>
          </cell>
          <cell r="W140">
            <v>0.02</v>
          </cell>
        </row>
        <row r="141">
          <cell r="A141">
            <v>141</v>
          </cell>
          <cell r="B141" t="str">
            <v>관내바닥</v>
          </cell>
          <cell r="C141" t="str">
            <v xml:space="preserve">전선 </v>
          </cell>
          <cell r="D141" t="str">
            <v>HIV   8sq</v>
          </cell>
          <cell r="E141" t="str">
            <v>m</v>
          </cell>
          <cell r="H141">
            <v>762</v>
          </cell>
          <cell r="I141">
            <v>325</v>
          </cell>
          <cell r="J141">
            <v>842</v>
          </cell>
          <cell r="K141">
            <v>365</v>
          </cell>
          <cell r="S141">
            <v>325</v>
          </cell>
          <cell r="U141">
            <v>0.1</v>
          </cell>
          <cell r="V141" t="str">
            <v>내선</v>
          </cell>
          <cell r="W141">
            <v>1.6E-2</v>
          </cell>
        </row>
        <row r="142">
          <cell r="A142">
            <v>142</v>
          </cell>
          <cell r="C142" t="str">
            <v xml:space="preserve">전선 </v>
          </cell>
          <cell r="D142" t="str">
            <v>HIV   14sq</v>
          </cell>
          <cell r="E142" t="str">
            <v>m</v>
          </cell>
          <cell r="H142">
            <v>762</v>
          </cell>
          <cell r="I142">
            <v>641</v>
          </cell>
          <cell r="J142">
            <v>842</v>
          </cell>
          <cell r="K142">
            <v>718</v>
          </cell>
          <cell r="S142">
            <v>641</v>
          </cell>
          <cell r="U142">
            <v>0.1</v>
          </cell>
          <cell r="V142" t="str">
            <v>내선</v>
          </cell>
          <cell r="W142">
            <v>0.02</v>
          </cell>
        </row>
        <row r="143">
          <cell r="A143">
            <v>143</v>
          </cell>
          <cell r="B143" t="str">
            <v>관내바닥</v>
          </cell>
          <cell r="C143" t="str">
            <v xml:space="preserve">전선 </v>
          </cell>
          <cell r="D143" t="str">
            <v>HIV   14sq</v>
          </cell>
          <cell r="E143" t="str">
            <v>m</v>
          </cell>
          <cell r="H143">
            <v>762</v>
          </cell>
          <cell r="I143">
            <v>641</v>
          </cell>
          <cell r="J143">
            <v>842</v>
          </cell>
          <cell r="K143">
            <v>718</v>
          </cell>
          <cell r="S143">
            <v>641</v>
          </cell>
          <cell r="U143">
            <v>0.1</v>
          </cell>
          <cell r="V143" t="str">
            <v>내선</v>
          </cell>
          <cell r="W143">
            <v>1.6E-2</v>
          </cell>
        </row>
        <row r="144">
          <cell r="A144">
            <v>144</v>
          </cell>
          <cell r="C144" t="str">
            <v xml:space="preserve">전선 </v>
          </cell>
          <cell r="D144" t="str">
            <v>HIV   22sq</v>
          </cell>
          <cell r="E144" t="str">
            <v>m</v>
          </cell>
          <cell r="H144">
            <v>762</v>
          </cell>
          <cell r="I144">
            <v>976</v>
          </cell>
          <cell r="J144">
            <v>842</v>
          </cell>
          <cell r="K144">
            <v>1093</v>
          </cell>
          <cell r="S144">
            <v>976</v>
          </cell>
          <cell r="U144">
            <v>0.1</v>
          </cell>
          <cell r="V144" t="str">
            <v>내선</v>
          </cell>
          <cell r="W144">
            <v>3.1E-2</v>
          </cell>
        </row>
        <row r="145">
          <cell r="A145">
            <v>145</v>
          </cell>
          <cell r="C145" t="str">
            <v xml:space="preserve">전선 </v>
          </cell>
          <cell r="D145" t="str">
            <v>HIV   30sq</v>
          </cell>
          <cell r="E145" t="str">
            <v>m</v>
          </cell>
          <cell r="H145">
            <v>762</v>
          </cell>
          <cell r="I145">
            <v>1073</v>
          </cell>
          <cell r="J145">
            <v>842</v>
          </cell>
          <cell r="K145">
            <v>1322</v>
          </cell>
          <cell r="S145">
            <v>1073</v>
          </cell>
          <cell r="U145">
            <v>0.1</v>
          </cell>
          <cell r="V145" t="str">
            <v>내선</v>
          </cell>
          <cell r="W145">
            <v>3.1E-2</v>
          </cell>
        </row>
        <row r="146">
          <cell r="A146">
            <v>146</v>
          </cell>
          <cell r="C146" t="str">
            <v xml:space="preserve">전선 </v>
          </cell>
          <cell r="D146" t="str">
            <v>HIV   38sq</v>
          </cell>
          <cell r="E146" t="str">
            <v>m</v>
          </cell>
          <cell r="H146">
            <v>762</v>
          </cell>
          <cell r="I146">
            <v>1439</v>
          </cell>
          <cell r="J146">
            <v>842</v>
          </cell>
          <cell r="K146">
            <v>1740</v>
          </cell>
          <cell r="S146">
            <v>1439</v>
          </cell>
          <cell r="U146">
            <v>0.1</v>
          </cell>
          <cell r="V146" t="str">
            <v>내선</v>
          </cell>
          <cell r="W146">
            <v>3.1E-2</v>
          </cell>
        </row>
        <row r="147">
          <cell r="A147">
            <v>147</v>
          </cell>
          <cell r="C147" t="str">
            <v xml:space="preserve">전선 </v>
          </cell>
          <cell r="D147" t="str">
            <v>HIV   50sq</v>
          </cell>
          <cell r="E147" t="str">
            <v>m</v>
          </cell>
          <cell r="H147">
            <v>762</v>
          </cell>
          <cell r="I147">
            <v>2017</v>
          </cell>
          <cell r="J147">
            <v>842</v>
          </cell>
          <cell r="K147">
            <v>2437</v>
          </cell>
          <cell r="S147">
            <v>2017</v>
          </cell>
          <cell r="U147">
            <v>0.1</v>
          </cell>
          <cell r="V147" t="str">
            <v>내선</v>
          </cell>
          <cell r="W147">
            <v>5.1999999999999998E-2</v>
          </cell>
        </row>
        <row r="148">
          <cell r="A148">
            <v>148</v>
          </cell>
          <cell r="C148" t="str">
            <v xml:space="preserve">전선 </v>
          </cell>
          <cell r="D148" t="str">
            <v>HIV   60sq</v>
          </cell>
          <cell r="E148" t="str">
            <v>m</v>
          </cell>
          <cell r="H148">
            <v>762</v>
          </cell>
          <cell r="I148">
            <v>2447</v>
          </cell>
          <cell r="J148">
            <v>842</v>
          </cell>
          <cell r="K148">
            <v>2956</v>
          </cell>
          <cell r="S148">
            <v>2447</v>
          </cell>
          <cell r="U148">
            <v>0.1</v>
          </cell>
          <cell r="V148" t="str">
            <v>내선</v>
          </cell>
          <cell r="W148">
            <v>5.1999999999999998E-2</v>
          </cell>
        </row>
        <row r="149">
          <cell r="A149">
            <v>149</v>
          </cell>
          <cell r="C149" t="str">
            <v xml:space="preserve">전선 </v>
          </cell>
          <cell r="D149" t="str">
            <v>HIV   80sq</v>
          </cell>
          <cell r="E149" t="str">
            <v>m</v>
          </cell>
          <cell r="H149">
            <v>762</v>
          </cell>
          <cell r="I149">
            <v>3060</v>
          </cell>
          <cell r="J149">
            <v>842</v>
          </cell>
          <cell r="K149">
            <v>3697</v>
          </cell>
          <cell r="S149">
            <v>3060</v>
          </cell>
          <cell r="U149">
            <v>0.1</v>
          </cell>
          <cell r="V149" t="str">
            <v>내선</v>
          </cell>
          <cell r="W149">
            <v>6.4000000000000001E-2</v>
          </cell>
        </row>
        <row r="150">
          <cell r="A150">
            <v>150</v>
          </cell>
          <cell r="C150" t="str">
            <v xml:space="preserve">전선 </v>
          </cell>
          <cell r="D150" t="str">
            <v>HIV   100sq</v>
          </cell>
          <cell r="E150" t="str">
            <v>m</v>
          </cell>
          <cell r="H150">
            <v>762</v>
          </cell>
          <cell r="I150">
            <v>3858</v>
          </cell>
          <cell r="J150">
            <v>842</v>
          </cell>
          <cell r="K150">
            <v>4661</v>
          </cell>
          <cell r="S150">
            <v>3858</v>
          </cell>
          <cell r="U150">
            <v>0.1</v>
          </cell>
          <cell r="V150" t="str">
            <v>내선</v>
          </cell>
          <cell r="W150">
            <v>6.4000000000000001E-2</v>
          </cell>
        </row>
        <row r="151">
          <cell r="A151">
            <v>151</v>
          </cell>
          <cell r="C151" t="str">
            <v xml:space="preserve">전선 </v>
          </cell>
          <cell r="D151" t="str">
            <v>HIV   125sq</v>
          </cell>
          <cell r="E151" t="str">
            <v>m</v>
          </cell>
          <cell r="H151">
            <v>762</v>
          </cell>
          <cell r="I151">
            <v>4799</v>
          </cell>
          <cell r="J151">
            <v>842</v>
          </cell>
          <cell r="K151">
            <v>5798</v>
          </cell>
          <cell r="S151">
            <v>4799</v>
          </cell>
          <cell r="U151">
            <v>0.1</v>
          </cell>
          <cell r="V151" t="str">
            <v>내선</v>
          </cell>
          <cell r="W151">
            <v>8.7999999999999995E-2</v>
          </cell>
        </row>
        <row r="152">
          <cell r="A152">
            <v>152</v>
          </cell>
          <cell r="C152" t="str">
            <v xml:space="preserve">전선 </v>
          </cell>
          <cell r="D152" t="str">
            <v>HIV   150sq</v>
          </cell>
          <cell r="E152" t="str">
            <v>m</v>
          </cell>
          <cell r="H152">
            <v>762</v>
          </cell>
          <cell r="I152">
            <v>5911</v>
          </cell>
          <cell r="J152">
            <v>842</v>
          </cell>
          <cell r="K152">
            <v>7141</v>
          </cell>
          <cell r="S152">
            <v>5911</v>
          </cell>
          <cell r="U152">
            <v>0.1</v>
          </cell>
          <cell r="V152" t="str">
            <v>내선</v>
          </cell>
          <cell r="W152">
            <v>8.7999999999999995E-2</v>
          </cell>
        </row>
        <row r="153">
          <cell r="A153">
            <v>153</v>
          </cell>
          <cell r="C153" t="str">
            <v xml:space="preserve">전선 </v>
          </cell>
          <cell r="D153" t="str">
            <v>HIV   200sq</v>
          </cell>
          <cell r="E153" t="str">
            <v>m</v>
          </cell>
          <cell r="H153">
            <v>762</v>
          </cell>
          <cell r="I153">
            <v>7421</v>
          </cell>
          <cell r="J153">
            <v>842</v>
          </cell>
          <cell r="K153">
            <v>8964</v>
          </cell>
          <cell r="S153">
            <v>7421</v>
          </cell>
          <cell r="U153">
            <v>0.1</v>
          </cell>
          <cell r="V153" t="str">
            <v>내선</v>
          </cell>
          <cell r="W153">
            <v>0.107</v>
          </cell>
        </row>
        <row r="154">
          <cell r="A154">
            <v>154</v>
          </cell>
          <cell r="C154" t="str">
            <v xml:space="preserve">전선 </v>
          </cell>
          <cell r="D154" t="str">
            <v>HIV   250sq</v>
          </cell>
          <cell r="E154" t="str">
            <v>m</v>
          </cell>
          <cell r="H154">
            <v>762</v>
          </cell>
          <cell r="I154">
            <v>9300</v>
          </cell>
          <cell r="J154">
            <v>842</v>
          </cell>
          <cell r="K154">
            <v>11234</v>
          </cell>
          <cell r="S154">
            <v>9300</v>
          </cell>
          <cell r="U154">
            <v>0.1</v>
          </cell>
          <cell r="V154" t="str">
            <v>내선</v>
          </cell>
          <cell r="W154">
            <v>0.13</v>
          </cell>
        </row>
        <row r="155">
          <cell r="A155">
            <v>155</v>
          </cell>
          <cell r="C155" t="str">
            <v xml:space="preserve">전선 </v>
          </cell>
          <cell r="D155" t="str">
            <v>HIV   325sq</v>
          </cell>
          <cell r="E155" t="str">
            <v>m</v>
          </cell>
          <cell r="H155">
            <v>762</v>
          </cell>
          <cell r="I155">
            <v>12133</v>
          </cell>
          <cell r="J155">
            <v>842</v>
          </cell>
          <cell r="K155">
            <v>14656</v>
          </cell>
          <cell r="S155">
            <v>12133</v>
          </cell>
          <cell r="U155">
            <v>0.1</v>
          </cell>
          <cell r="V155" t="str">
            <v>내선</v>
          </cell>
          <cell r="W155">
            <v>0.16</v>
          </cell>
        </row>
        <row r="156">
          <cell r="A156">
            <v>156</v>
          </cell>
          <cell r="S156" t="str">
            <v/>
          </cell>
        </row>
        <row r="157">
          <cell r="A157">
            <v>157</v>
          </cell>
          <cell r="S157" t="str">
            <v/>
          </cell>
        </row>
        <row r="158">
          <cell r="A158">
            <v>158</v>
          </cell>
          <cell r="C158" t="str">
            <v xml:space="preserve">전선 </v>
          </cell>
          <cell r="D158" t="str">
            <v>GV   1.6</v>
          </cell>
          <cell r="E158" t="str">
            <v>m</v>
          </cell>
          <cell r="H158">
            <v>795</v>
          </cell>
          <cell r="I158">
            <v>171</v>
          </cell>
          <cell r="J158">
            <v>844</v>
          </cell>
          <cell r="K158">
            <v>177</v>
          </cell>
          <cell r="S158">
            <v>171</v>
          </cell>
          <cell r="U158">
            <v>0.1</v>
          </cell>
          <cell r="V158" t="str">
            <v>내선</v>
          </cell>
          <cell r="W158">
            <v>0.01</v>
          </cell>
        </row>
        <row r="159">
          <cell r="A159">
            <v>159</v>
          </cell>
          <cell r="B159" t="str">
            <v>관내바닥</v>
          </cell>
          <cell r="C159" t="str">
            <v xml:space="preserve">전선 </v>
          </cell>
          <cell r="D159" t="str">
            <v>GV   1.6</v>
          </cell>
          <cell r="E159" t="str">
            <v>m</v>
          </cell>
          <cell r="H159">
            <v>763</v>
          </cell>
          <cell r="I159">
            <v>171</v>
          </cell>
          <cell r="J159">
            <v>844</v>
          </cell>
          <cell r="K159">
            <v>177</v>
          </cell>
          <cell r="S159">
            <v>171</v>
          </cell>
          <cell r="U159">
            <v>0.1</v>
          </cell>
          <cell r="V159" t="str">
            <v>내선</v>
          </cell>
          <cell r="W159">
            <v>8.0000000000000002E-3</v>
          </cell>
        </row>
        <row r="160">
          <cell r="A160">
            <v>160</v>
          </cell>
          <cell r="C160" t="str">
            <v xml:space="preserve">전선 </v>
          </cell>
          <cell r="D160" t="str">
            <v>GV   2.0</v>
          </cell>
          <cell r="E160" t="str">
            <v>m</v>
          </cell>
          <cell r="H160">
            <v>763</v>
          </cell>
          <cell r="I160">
            <v>226</v>
          </cell>
          <cell r="J160">
            <v>844</v>
          </cell>
          <cell r="K160">
            <v>234</v>
          </cell>
          <cell r="S160">
            <v>226</v>
          </cell>
          <cell r="U160">
            <v>0.1</v>
          </cell>
          <cell r="V160" t="str">
            <v>내선</v>
          </cell>
          <cell r="W160">
            <v>0.01</v>
          </cell>
        </row>
        <row r="161">
          <cell r="A161">
            <v>161</v>
          </cell>
          <cell r="B161" t="str">
            <v>관내바닥</v>
          </cell>
          <cell r="C161" t="str">
            <v xml:space="preserve">전선 </v>
          </cell>
          <cell r="D161" t="str">
            <v>GV   2.0</v>
          </cell>
          <cell r="E161" t="str">
            <v>m</v>
          </cell>
          <cell r="H161">
            <v>763</v>
          </cell>
          <cell r="I161">
            <v>226</v>
          </cell>
          <cell r="J161">
            <v>844</v>
          </cell>
          <cell r="K161">
            <v>234</v>
          </cell>
          <cell r="S161">
            <v>226</v>
          </cell>
          <cell r="U161">
            <v>0.1</v>
          </cell>
          <cell r="V161" t="str">
            <v>내선</v>
          </cell>
          <cell r="W161">
            <v>8.0000000000000002E-3</v>
          </cell>
        </row>
        <row r="162">
          <cell r="A162">
            <v>162</v>
          </cell>
          <cell r="C162" t="str">
            <v xml:space="preserve">전선 </v>
          </cell>
          <cell r="D162" t="str">
            <v>GV   2.0sq</v>
          </cell>
          <cell r="E162" t="str">
            <v>m</v>
          </cell>
          <cell r="H162">
            <v>763</v>
          </cell>
          <cell r="I162">
            <v>205</v>
          </cell>
          <cell r="J162">
            <v>844</v>
          </cell>
          <cell r="K162">
            <v>212</v>
          </cell>
          <cell r="S162">
            <v>205</v>
          </cell>
          <cell r="U162">
            <v>0.1</v>
          </cell>
          <cell r="V162" t="str">
            <v>내선</v>
          </cell>
          <cell r="W162">
            <v>0.01</v>
          </cell>
        </row>
        <row r="163">
          <cell r="A163">
            <v>163</v>
          </cell>
          <cell r="B163" t="str">
            <v>관내바닥</v>
          </cell>
          <cell r="C163" t="str">
            <v xml:space="preserve">전선 </v>
          </cell>
          <cell r="D163" t="str">
            <v>GV   2.0sq</v>
          </cell>
          <cell r="E163" t="str">
            <v>m</v>
          </cell>
          <cell r="H163">
            <v>763</v>
          </cell>
          <cell r="I163">
            <v>205</v>
          </cell>
          <cell r="J163">
            <v>844</v>
          </cell>
          <cell r="K163">
            <v>212</v>
          </cell>
          <cell r="S163">
            <v>205</v>
          </cell>
          <cell r="U163">
            <v>0.1</v>
          </cell>
          <cell r="V163" t="str">
            <v>내선</v>
          </cell>
          <cell r="W163">
            <v>8.0000000000000002E-3</v>
          </cell>
        </row>
        <row r="164">
          <cell r="A164">
            <v>164</v>
          </cell>
          <cell r="C164" t="str">
            <v xml:space="preserve">전선 </v>
          </cell>
          <cell r="D164" t="str">
            <v>GV   3.5sq</v>
          </cell>
          <cell r="E164" t="str">
            <v>m</v>
          </cell>
          <cell r="H164">
            <v>763</v>
          </cell>
          <cell r="I164">
            <v>277</v>
          </cell>
          <cell r="J164">
            <v>844</v>
          </cell>
          <cell r="K164">
            <v>286</v>
          </cell>
          <cell r="S164">
            <v>277</v>
          </cell>
          <cell r="U164">
            <v>0.1</v>
          </cell>
          <cell r="V164" t="str">
            <v>내선</v>
          </cell>
          <cell r="W164">
            <v>0.01</v>
          </cell>
        </row>
        <row r="165">
          <cell r="A165">
            <v>165</v>
          </cell>
          <cell r="B165" t="str">
            <v>관내바닥</v>
          </cell>
          <cell r="C165" t="str">
            <v xml:space="preserve">전선 </v>
          </cell>
          <cell r="D165" t="str">
            <v>GV   3.5sq</v>
          </cell>
          <cell r="E165" t="str">
            <v>m</v>
          </cell>
          <cell r="H165">
            <v>763</v>
          </cell>
          <cell r="I165">
            <v>277</v>
          </cell>
          <cell r="J165">
            <v>844</v>
          </cell>
          <cell r="K165">
            <v>286</v>
          </cell>
          <cell r="S165">
            <v>277</v>
          </cell>
          <cell r="U165">
            <v>0.1</v>
          </cell>
          <cell r="V165" t="str">
            <v>내선</v>
          </cell>
          <cell r="W165">
            <v>8.0000000000000002E-3</v>
          </cell>
        </row>
        <row r="166">
          <cell r="A166">
            <v>166</v>
          </cell>
          <cell r="C166" t="str">
            <v xml:space="preserve">전선 </v>
          </cell>
          <cell r="D166" t="str">
            <v>GV   5.5sq</v>
          </cell>
          <cell r="E166" t="str">
            <v>m</v>
          </cell>
          <cell r="H166">
            <v>763</v>
          </cell>
          <cell r="I166">
            <v>377</v>
          </cell>
          <cell r="J166">
            <v>844</v>
          </cell>
          <cell r="K166">
            <v>388</v>
          </cell>
          <cell r="S166">
            <v>377</v>
          </cell>
          <cell r="U166">
            <v>0.1</v>
          </cell>
          <cell r="V166" t="str">
            <v>내선</v>
          </cell>
          <cell r="W166">
            <v>0.01</v>
          </cell>
        </row>
        <row r="167">
          <cell r="A167">
            <v>167</v>
          </cell>
          <cell r="B167" t="str">
            <v>관내바닥</v>
          </cell>
          <cell r="C167" t="str">
            <v xml:space="preserve">전선 </v>
          </cell>
          <cell r="D167" t="str">
            <v>GV   5.5sq</v>
          </cell>
          <cell r="E167" t="str">
            <v>m</v>
          </cell>
          <cell r="H167">
            <v>763</v>
          </cell>
          <cell r="I167">
            <v>377</v>
          </cell>
          <cell r="J167">
            <v>844</v>
          </cell>
          <cell r="K167">
            <v>388</v>
          </cell>
          <cell r="S167">
            <v>377</v>
          </cell>
          <cell r="U167">
            <v>0.1</v>
          </cell>
          <cell r="V167" t="str">
            <v>내선</v>
          </cell>
          <cell r="W167">
            <v>8.0000000000000002E-3</v>
          </cell>
        </row>
        <row r="168">
          <cell r="A168">
            <v>168</v>
          </cell>
          <cell r="C168" t="str">
            <v xml:space="preserve">전선 </v>
          </cell>
          <cell r="D168" t="str">
            <v>GV   8sq</v>
          </cell>
          <cell r="E168" t="str">
            <v>m</v>
          </cell>
          <cell r="H168">
            <v>763</v>
          </cell>
          <cell r="I168">
            <v>576</v>
          </cell>
          <cell r="J168">
            <v>844</v>
          </cell>
          <cell r="K168">
            <v>594</v>
          </cell>
          <cell r="S168">
            <v>576</v>
          </cell>
          <cell r="U168">
            <v>0.1</v>
          </cell>
          <cell r="V168" t="str">
            <v>내선</v>
          </cell>
          <cell r="W168">
            <v>0.02</v>
          </cell>
        </row>
        <row r="169">
          <cell r="A169">
            <v>169</v>
          </cell>
          <cell r="B169" t="str">
            <v>관내바닥</v>
          </cell>
          <cell r="C169" t="str">
            <v xml:space="preserve">전선 </v>
          </cell>
          <cell r="D169" t="str">
            <v>GV   8sq</v>
          </cell>
          <cell r="E169" t="str">
            <v>m</v>
          </cell>
          <cell r="H169">
            <v>763</v>
          </cell>
          <cell r="I169">
            <v>576</v>
          </cell>
          <cell r="J169">
            <v>844</v>
          </cell>
          <cell r="K169">
            <v>594</v>
          </cell>
          <cell r="S169">
            <v>576</v>
          </cell>
          <cell r="U169">
            <v>0.1</v>
          </cell>
          <cell r="V169" t="str">
            <v>내선</v>
          </cell>
          <cell r="W169">
            <v>1.6E-2</v>
          </cell>
        </row>
        <row r="170">
          <cell r="A170">
            <v>170</v>
          </cell>
          <cell r="C170" t="str">
            <v xml:space="preserve">전선 </v>
          </cell>
          <cell r="D170" t="str">
            <v>GV   14sq</v>
          </cell>
          <cell r="E170" t="str">
            <v>m</v>
          </cell>
          <cell r="H170">
            <v>763</v>
          </cell>
          <cell r="I170">
            <v>971</v>
          </cell>
          <cell r="J170">
            <v>844</v>
          </cell>
          <cell r="K170">
            <v>1002</v>
          </cell>
          <cell r="S170">
            <v>971</v>
          </cell>
          <cell r="U170">
            <v>0.1</v>
          </cell>
          <cell r="V170" t="str">
            <v>내선</v>
          </cell>
          <cell r="W170">
            <v>0.02</v>
          </cell>
        </row>
        <row r="171">
          <cell r="A171">
            <v>171</v>
          </cell>
          <cell r="C171" t="str">
            <v xml:space="preserve">전선 </v>
          </cell>
          <cell r="D171" t="str">
            <v>GV   22sq</v>
          </cell>
          <cell r="E171" t="str">
            <v>m</v>
          </cell>
          <cell r="H171">
            <v>763</v>
          </cell>
          <cell r="I171">
            <v>1348</v>
          </cell>
          <cell r="J171">
            <v>844</v>
          </cell>
          <cell r="K171">
            <v>1391</v>
          </cell>
          <cell r="S171">
            <v>1348</v>
          </cell>
          <cell r="U171">
            <v>0.1</v>
          </cell>
          <cell r="V171" t="str">
            <v>내선</v>
          </cell>
          <cell r="W171">
            <v>3.1E-2</v>
          </cell>
        </row>
        <row r="172">
          <cell r="A172">
            <v>172</v>
          </cell>
          <cell r="C172" t="str">
            <v xml:space="preserve">전선 </v>
          </cell>
          <cell r="E172" t="str">
            <v>m</v>
          </cell>
          <cell r="H172">
            <v>763</v>
          </cell>
          <cell r="I172">
            <v>1743</v>
          </cell>
          <cell r="J172">
            <v>844</v>
          </cell>
          <cell r="S172">
            <v>1743</v>
          </cell>
          <cell r="U172">
            <v>0.1</v>
          </cell>
          <cell r="V172" t="str">
            <v>내선</v>
          </cell>
          <cell r="W172">
            <v>3.1E-2</v>
          </cell>
        </row>
        <row r="173">
          <cell r="A173">
            <v>173</v>
          </cell>
          <cell r="C173" t="str">
            <v xml:space="preserve">전선 </v>
          </cell>
          <cell r="D173" t="str">
            <v>GV   38sq</v>
          </cell>
          <cell r="E173" t="str">
            <v>m</v>
          </cell>
          <cell r="H173">
            <v>763</v>
          </cell>
          <cell r="I173">
            <v>2032</v>
          </cell>
          <cell r="J173">
            <v>844</v>
          </cell>
          <cell r="K173">
            <v>2095</v>
          </cell>
          <cell r="S173">
            <v>2032</v>
          </cell>
          <cell r="U173">
            <v>0.1</v>
          </cell>
          <cell r="V173" t="str">
            <v>내선</v>
          </cell>
          <cell r="W173">
            <v>3.1E-2</v>
          </cell>
        </row>
        <row r="174">
          <cell r="A174">
            <v>174</v>
          </cell>
          <cell r="C174" t="str">
            <v xml:space="preserve">전선 </v>
          </cell>
          <cell r="E174" t="str">
            <v>m</v>
          </cell>
          <cell r="H174">
            <v>763</v>
          </cell>
          <cell r="I174">
            <v>2728</v>
          </cell>
          <cell r="J174">
            <v>844</v>
          </cell>
          <cell r="S174">
            <v>2728</v>
          </cell>
          <cell r="U174">
            <v>0.1</v>
          </cell>
          <cell r="V174" t="str">
            <v>내선</v>
          </cell>
          <cell r="W174">
            <v>5.1999999999999998E-2</v>
          </cell>
        </row>
        <row r="175">
          <cell r="A175">
            <v>175</v>
          </cell>
          <cell r="C175" t="str">
            <v xml:space="preserve">전선 </v>
          </cell>
          <cell r="D175" t="str">
            <v>GV   60sq</v>
          </cell>
          <cell r="E175" t="str">
            <v>m</v>
          </cell>
          <cell r="H175">
            <v>763</v>
          </cell>
          <cell r="I175">
            <v>3212</v>
          </cell>
          <cell r="J175">
            <v>844</v>
          </cell>
          <cell r="K175">
            <v>3312</v>
          </cell>
          <cell r="S175">
            <v>3212</v>
          </cell>
          <cell r="U175">
            <v>0.1</v>
          </cell>
          <cell r="V175" t="str">
            <v>내선</v>
          </cell>
          <cell r="W175">
            <v>5.1999999999999998E-2</v>
          </cell>
        </row>
        <row r="176">
          <cell r="A176">
            <v>176</v>
          </cell>
          <cell r="C176" t="str">
            <v xml:space="preserve">전선 </v>
          </cell>
          <cell r="E176" t="str">
            <v>m</v>
          </cell>
          <cell r="H176">
            <v>763</v>
          </cell>
          <cell r="I176">
            <v>4099</v>
          </cell>
          <cell r="J176">
            <v>844</v>
          </cell>
          <cell r="S176">
            <v>4099</v>
          </cell>
          <cell r="U176">
            <v>0.1</v>
          </cell>
          <cell r="V176" t="str">
            <v>내선</v>
          </cell>
          <cell r="W176">
            <v>6.4000000000000001E-2</v>
          </cell>
        </row>
        <row r="177">
          <cell r="A177">
            <v>177</v>
          </cell>
          <cell r="C177" t="str">
            <v xml:space="preserve">전선 </v>
          </cell>
          <cell r="D177" t="str">
            <v>GV   100sq</v>
          </cell>
          <cell r="E177" t="str">
            <v>m</v>
          </cell>
          <cell r="H177">
            <v>763</v>
          </cell>
          <cell r="I177">
            <v>4785</v>
          </cell>
          <cell r="J177">
            <v>844</v>
          </cell>
          <cell r="K177">
            <v>4934</v>
          </cell>
          <cell r="S177">
            <v>4785</v>
          </cell>
          <cell r="U177">
            <v>0.1</v>
          </cell>
          <cell r="V177" t="str">
            <v>내선</v>
          </cell>
          <cell r="W177">
            <v>6.4000000000000001E-2</v>
          </cell>
        </row>
        <row r="178">
          <cell r="A178">
            <v>178</v>
          </cell>
          <cell r="S178" t="str">
            <v/>
          </cell>
        </row>
        <row r="179">
          <cell r="A179">
            <v>179</v>
          </cell>
          <cell r="S179" t="str">
            <v/>
          </cell>
        </row>
        <row r="180">
          <cell r="A180">
            <v>180</v>
          </cell>
          <cell r="C180" t="str">
            <v>전화선</v>
          </cell>
          <cell r="D180" t="str">
            <v>TIV 0.8/2C</v>
          </cell>
          <cell r="E180" t="str">
            <v>m</v>
          </cell>
          <cell r="H180">
            <v>811</v>
          </cell>
          <cell r="I180">
            <v>80</v>
          </cell>
          <cell r="J180">
            <v>854</v>
          </cell>
          <cell r="K180">
            <v>75</v>
          </cell>
          <cell r="S180">
            <v>75</v>
          </cell>
          <cell r="U180">
            <v>0.1</v>
          </cell>
          <cell r="V180" t="str">
            <v>통내</v>
          </cell>
          <cell r="W180">
            <v>1.4999999999999999E-2</v>
          </cell>
        </row>
        <row r="181">
          <cell r="A181">
            <v>181</v>
          </cell>
          <cell r="C181" t="str">
            <v>전화선</v>
          </cell>
          <cell r="D181" t="str">
            <v>TIV 0.8/2C×2</v>
          </cell>
          <cell r="E181" t="str">
            <v>m</v>
          </cell>
          <cell r="H181">
            <v>811</v>
          </cell>
          <cell r="I181">
            <v>160</v>
          </cell>
          <cell r="J181">
            <v>854</v>
          </cell>
          <cell r="K181">
            <v>150</v>
          </cell>
          <cell r="S181">
            <v>150</v>
          </cell>
          <cell r="U181">
            <v>0.1</v>
          </cell>
          <cell r="V181" t="str">
            <v>통내</v>
          </cell>
          <cell r="W181">
            <v>2.7E-2</v>
          </cell>
        </row>
        <row r="182">
          <cell r="A182">
            <v>182</v>
          </cell>
          <cell r="C182" t="str">
            <v>전화선</v>
          </cell>
          <cell r="D182" t="str">
            <v>TIV 0.8/2C×3</v>
          </cell>
          <cell r="E182" t="str">
            <v>m</v>
          </cell>
          <cell r="H182">
            <v>811</v>
          </cell>
          <cell r="I182">
            <v>240</v>
          </cell>
          <cell r="J182">
            <v>854</v>
          </cell>
          <cell r="K182">
            <v>225</v>
          </cell>
          <cell r="S182">
            <v>225</v>
          </cell>
          <cell r="U182">
            <v>0.1</v>
          </cell>
          <cell r="V182" t="str">
            <v>통내</v>
          </cell>
          <cell r="W182">
            <v>3.5999999999999997E-2</v>
          </cell>
        </row>
        <row r="183">
          <cell r="A183">
            <v>183</v>
          </cell>
          <cell r="C183" t="str">
            <v>전화선</v>
          </cell>
          <cell r="D183" t="str">
            <v>TIV 0.8/2C×4</v>
          </cell>
          <cell r="E183" t="str">
            <v>m</v>
          </cell>
          <cell r="H183">
            <v>811</v>
          </cell>
          <cell r="I183">
            <v>320</v>
          </cell>
          <cell r="J183">
            <v>854</v>
          </cell>
          <cell r="K183">
            <v>300</v>
          </cell>
          <cell r="S183">
            <v>300</v>
          </cell>
          <cell r="U183">
            <v>0.1</v>
          </cell>
          <cell r="V183" t="str">
            <v>통내</v>
          </cell>
          <cell r="W183">
            <v>4.8000000000000001E-2</v>
          </cell>
        </row>
        <row r="184">
          <cell r="A184">
            <v>184</v>
          </cell>
          <cell r="C184" t="str">
            <v>전화선</v>
          </cell>
          <cell r="D184" t="str">
            <v>TIV 0.8/2C×6</v>
          </cell>
          <cell r="E184" t="str">
            <v>m</v>
          </cell>
          <cell r="H184">
            <v>811</v>
          </cell>
          <cell r="I184">
            <v>480</v>
          </cell>
          <cell r="J184">
            <v>854</v>
          </cell>
          <cell r="K184">
            <v>450</v>
          </cell>
          <cell r="S184">
            <v>450</v>
          </cell>
          <cell r="U184">
            <v>0.1</v>
          </cell>
          <cell r="V184" t="str">
            <v>통내</v>
          </cell>
          <cell r="W184">
            <v>7.1999999999999995E-2</v>
          </cell>
        </row>
        <row r="185">
          <cell r="A185">
            <v>185</v>
          </cell>
          <cell r="C185" t="str">
            <v>전화선</v>
          </cell>
          <cell r="D185" t="str">
            <v>TIV 0.8/2C×8</v>
          </cell>
          <cell r="E185" t="str">
            <v>m</v>
          </cell>
          <cell r="H185">
            <v>811</v>
          </cell>
          <cell r="I185">
            <v>640</v>
          </cell>
          <cell r="J185">
            <v>854</v>
          </cell>
          <cell r="K185">
            <v>600</v>
          </cell>
          <cell r="S185">
            <v>600</v>
          </cell>
          <cell r="U185">
            <v>0.1</v>
          </cell>
          <cell r="V185" t="str">
            <v>통내</v>
          </cell>
          <cell r="W185">
            <v>9.6000000000000002E-2</v>
          </cell>
        </row>
        <row r="186">
          <cell r="A186">
            <v>186</v>
          </cell>
          <cell r="C186" t="str">
            <v>전화선</v>
          </cell>
          <cell r="D186" t="str">
            <v>TIV 0.8/2C×10</v>
          </cell>
          <cell r="E186" t="str">
            <v>m</v>
          </cell>
          <cell r="H186">
            <v>811</v>
          </cell>
          <cell r="I186">
            <v>800</v>
          </cell>
          <cell r="J186">
            <v>854</v>
          </cell>
          <cell r="K186">
            <v>750</v>
          </cell>
          <cell r="S186">
            <v>750</v>
          </cell>
          <cell r="U186">
            <v>0.1</v>
          </cell>
          <cell r="V186" t="str">
            <v>통내</v>
          </cell>
          <cell r="W186">
            <v>0.12</v>
          </cell>
        </row>
        <row r="187">
          <cell r="A187">
            <v>187</v>
          </cell>
          <cell r="C187" t="str">
            <v>전화선</v>
          </cell>
          <cell r="D187" t="str">
            <v>TIV 0.8/2C×12</v>
          </cell>
          <cell r="E187" t="str">
            <v>m</v>
          </cell>
          <cell r="H187">
            <v>811</v>
          </cell>
          <cell r="I187">
            <v>960</v>
          </cell>
          <cell r="J187">
            <v>854</v>
          </cell>
          <cell r="K187">
            <v>900</v>
          </cell>
          <cell r="S187">
            <v>900</v>
          </cell>
          <cell r="U187">
            <v>0.1</v>
          </cell>
          <cell r="V187" t="str">
            <v>통내</v>
          </cell>
          <cell r="W187">
            <v>0.14400000000000002</v>
          </cell>
        </row>
        <row r="188">
          <cell r="A188">
            <v>188</v>
          </cell>
          <cell r="C188" t="str">
            <v>전화선</v>
          </cell>
          <cell r="D188" t="str">
            <v>TIV 0.8/2C×14</v>
          </cell>
          <cell r="E188" t="str">
            <v>m</v>
          </cell>
          <cell r="H188">
            <v>811</v>
          </cell>
          <cell r="I188">
            <v>1120</v>
          </cell>
          <cell r="J188">
            <v>854</v>
          </cell>
          <cell r="K188">
            <v>1050</v>
          </cell>
          <cell r="S188">
            <v>1050</v>
          </cell>
          <cell r="U188">
            <v>0.1</v>
          </cell>
          <cell r="V188" t="str">
            <v>통내</v>
          </cell>
          <cell r="W188">
            <v>0.16800000000000001</v>
          </cell>
        </row>
        <row r="189">
          <cell r="A189">
            <v>189</v>
          </cell>
          <cell r="C189" t="str">
            <v>전화선</v>
          </cell>
          <cell r="D189" t="str">
            <v>TIV 0.8/2C×16</v>
          </cell>
          <cell r="E189" t="str">
            <v>m</v>
          </cell>
          <cell r="H189">
            <v>811</v>
          </cell>
          <cell r="I189">
            <v>1280</v>
          </cell>
          <cell r="J189">
            <v>854</v>
          </cell>
          <cell r="K189">
            <v>1200</v>
          </cell>
          <cell r="S189">
            <v>1200</v>
          </cell>
          <cell r="U189">
            <v>0.1</v>
          </cell>
          <cell r="V189" t="str">
            <v>통내</v>
          </cell>
          <cell r="W189">
            <v>0.192</v>
          </cell>
        </row>
        <row r="190">
          <cell r="A190">
            <v>190</v>
          </cell>
          <cell r="S190" t="str">
            <v/>
          </cell>
        </row>
        <row r="191">
          <cell r="A191">
            <v>191</v>
          </cell>
          <cell r="C191" t="str">
            <v>전화선</v>
          </cell>
          <cell r="D191" t="str">
            <v>TOV 1.0/2C</v>
          </cell>
          <cell r="E191" t="str">
            <v>m</v>
          </cell>
          <cell r="H191">
            <v>811</v>
          </cell>
          <cell r="I191">
            <v>151</v>
          </cell>
          <cell r="J191">
            <v>854</v>
          </cell>
          <cell r="K191">
            <v>114</v>
          </cell>
          <cell r="S191">
            <v>114</v>
          </cell>
          <cell r="U191">
            <v>0.1</v>
          </cell>
          <cell r="V191" t="str">
            <v>통내</v>
          </cell>
          <cell r="W191">
            <v>1.4999999999999999E-2</v>
          </cell>
        </row>
        <row r="192">
          <cell r="A192">
            <v>192</v>
          </cell>
          <cell r="C192" t="str">
            <v>전화선</v>
          </cell>
          <cell r="D192" t="str">
            <v>TOV 1.2/2C</v>
          </cell>
          <cell r="E192" t="str">
            <v>m</v>
          </cell>
          <cell r="H192">
            <v>811</v>
          </cell>
          <cell r="I192">
            <v>158</v>
          </cell>
          <cell r="J192">
            <v>854</v>
          </cell>
          <cell r="K192">
            <v>140</v>
          </cell>
          <cell r="S192">
            <v>140</v>
          </cell>
          <cell r="U192">
            <v>0.1</v>
          </cell>
          <cell r="V192" t="str">
            <v>통내</v>
          </cell>
          <cell r="W192">
            <v>1.4999999999999999E-2</v>
          </cell>
        </row>
        <row r="193">
          <cell r="A193">
            <v>193</v>
          </cell>
          <cell r="S193" t="str">
            <v/>
          </cell>
        </row>
        <row r="194">
          <cell r="A194">
            <v>194</v>
          </cell>
          <cell r="S194" t="str">
            <v/>
          </cell>
        </row>
        <row r="195">
          <cell r="A195">
            <v>195</v>
          </cell>
          <cell r="S195" t="str">
            <v/>
          </cell>
        </row>
        <row r="196">
          <cell r="A196">
            <v>196</v>
          </cell>
          <cell r="C196" t="str">
            <v>고압케이블</v>
          </cell>
          <cell r="D196" t="str">
            <v>3.3KV CV8sq/1C</v>
          </cell>
          <cell r="E196" t="str">
            <v>m</v>
          </cell>
          <cell r="H196">
            <v>799</v>
          </cell>
          <cell r="I196">
            <v>1378</v>
          </cell>
          <cell r="J196">
            <v>851</v>
          </cell>
          <cell r="K196">
            <v>1944</v>
          </cell>
          <cell r="S196">
            <v>1378</v>
          </cell>
          <cell r="U196">
            <v>0.05</v>
          </cell>
          <cell r="V196" t="str">
            <v>고케</v>
          </cell>
          <cell r="W196">
            <v>1.5400000000000002E-2</v>
          </cell>
        </row>
        <row r="197">
          <cell r="A197">
            <v>197</v>
          </cell>
          <cell r="C197" t="str">
            <v>고압케이블</v>
          </cell>
          <cell r="D197" t="str">
            <v>3.3KV CV14sq/1C</v>
          </cell>
          <cell r="E197" t="str">
            <v>m</v>
          </cell>
          <cell r="H197">
            <v>799</v>
          </cell>
          <cell r="I197">
            <v>1767</v>
          </cell>
          <cell r="J197">
            <v>851</v>
          </cell>
          <cell r="K197">
            <v>2577</v>
          </cell>
          <cell r="S197">
            <v>1767</v>
          </cell>
          <cell r="U197">
            <v>0.05</v>
          </cell>
          <cell r="V197" t="str">
            <v>고케</v>
          </cell>
          <cell r="W197">
            <v>2.2000000000000002E-2</v>
          </cell>
        </row>
        <row r="198">
          <cell r="A198">
            <v>198</v>
          </cell>
          <cell r="C198" t="str">
            <v>고압케이블</v>
          </cell>
          <cell r="D198" t="str">
            <v>3.3KV CV22sq/1C</v>
          </cell>
          <cell r="E198" t="str">
            <v>m</v>
          </cell>
          <cell r="H198">
            <v>799</v>
          </cell>
          <cell r="I198">
            <v>2129</v>
          </cell>
          <cell r="J198">
            <v>851</v>
          </cell>
          <cell r="K198">
            <v>3017</v>
          </cell>
          <cell r="S198">
            <v>2129</v>
          </cell>
          <cell r="U198">
            <v>0.05</v>
          </cell>
          <cell r="V198" t="str">
            <v>고케</v>
          </cell>
          <cell r="W198">
            <v>2.86E-2</v>
          </cell>
        </row>
        <row r="199">
          <cell r="A199">
            <v>199</v>
          </cell>
          <cell r="C199" t="str">
            <v>고압케이블</v>
          </cell>
          <cell r="E199" t="str">
            <v>m</v>
          </cell>
          <cell r="H199">
            <v>799</v>
          </cell>
          <cell r="I199">
            <v>2567</v>
          </cell>
          <cell r="J199">
            <v>851</v>
          </cell>
          <cell r="S199">
            <v>2567</v>
          </cell>
          <cell r="U199">
            <v>0.05</v>
          </cell>
          <cell r="V199" t="str">
            <v>고케</v>
          </cell>
          <cell r="W199">
            <v>3.3000000000000002E-2</v>
          </cell>
        </row>
        <row r="200">
          <cell r="A200">
            <v>200</v>
          </cell>
          <cell r="C200" t="str">
            <v>고압케이블</v>
          </cell>
          <cell r="D200" t="str">
            <v>3.3KV CV38sq/1C</v>
          </cell>
          <cell r="E200" t="str">
            <v>m</v>
          </cell>
          <cell r="H200">
            <v>799</v>
          </cell>
          <cell r="I200">
            <v>3088</v>
          </cell>
          <cell r="J200">
            <v>851</v>
          </cell>
          <cell r="K200">
            <v>4223</v>
          </cell>
          <cell r="S200">
            <v>3088</v>
          </cell>
          <cell r="U200">
            <v>0.05</v>
          </cell>
          <cell r="V200" t="str">
            <v>고케</v>
          </cell>
          <cell r="W200">
            <v>3.9600000000000003E-2</v>
          </cell>
        </row>
        <row r="201">
          <cell r="A201">
            <v>201</v>
          </cell>
          <cell r="C201" t="str">
            <v>고압케이블</v>
          </cell>
          <cell r="E201" t="str">
            <v>m</v>
          </cell>
          <cell r="H201">
            <v>799</v>
          </cell>
          <cell r="I201">
            <v>3803</v>
          </cell>
          <cell r="J201">
            <v>851</v>
          </cell>
          <cell r="S201">
            <v>3803</v>
          </cell>
          <cell r="U201">
            <v>0.05</v>
          </cell>
          <cell r="V201" t="str">
            <v>고케</v>
          </cell>
          <cell r="W201">
            <v>4.7300000000000002E-2</v>
          </cell>
        </row>
        <row r="202">
          <cell r="A202">
            <v>202</v>
          </cell>
          <cell r="C202" t="str">
            <v>고압케이블</v>
          </cell>
          <cell r="D202" t="str">
            <v>3.3KV CV60sq/1C</v>
          </cell>
          <cell r="E202" t="str">
            <v>m</v>
          </cell>
          <cell r="H202">
            <v>799</v>
          </cell>
          <cell r="I202">
            <v>4611</v>
          </cell>
          <cell r="J202">
            <v>851</v>
          </cell>
          <cell r="K202">
            <v>5619</v>
          </cell>
          <cell r="S202">
            <v>4611</v>
          </cell>
          <cell r="U202">
            <v>0.05</v>
          </cell>
          <cell r="V202" t="str">
            <v>고케</v>
          </cell>
          <cell r="W202">
            <v>5.3900000000000003E-2</v>
          </cell>
        </row>
        <row r="203">
          <cell r="A203">
            <v>203</v>
          </cell>
          <cell r="C203" t="str">
            <v>고압케이블</v>
          </cell>
          <cell r="E203" t="str">
            <v>m</v>
          </cell>
          <cell r="H203">
            <v>799</v>
          </cell>
          <cell r="I203">
            <v>5071</v>
          </cell>
          <cell r="J203">
            <v>851</v>
          </cell>
          <cell r="S203">
            <v>5071</v>
          </cell>
          <cell r="U203">
            <v>0.05</v>
          </cell>
          <cell r="V203" t="str">
            <v>고케</v>
          </cell>
          <cell r="W203">
            <v>6.6000000000000003E-2</v>
          </cell>
        </row>
        <row r="204">
          <cell r="A204">
            <v>204</v>
          </cell>
          <cell r="C204" t="str">
            <v>고압케이블</v>
          </cell>
          <cell r="D204" t="str">
            <v>3.3KV CV100sq/1C</v>
          </cell>
          <cell r="E204" t="str">
            <v>m</v>
          </cell>
          <cell r="H204">
            <v>799</v>
          </cell>
          <cell r="I204">
            <v>6052</v>
          </cell>
          <cell r="J204">
            <v>851</v>
          </cell>
          <cell r="K204">
            <v>6799</v>
          </cell>
          <cell r="S204">
            <v>6052</v>
          </cell>
          <cell r="U204">
            <v>0.05</v>
          </cell>
          <cell r="V204" t="str">
            <v>고케</v>
          </cell>
          <cell r="W204">
            <v>7.8100000000000003E-2</v>
          </cell>
        </row>
        <row r="205">
          <cell r="A205">
            <v>205</v>
          </cell>
          <cell r="C205" t="str">
            <v>고압케이블</v>
          </cell>
          <cell r="E205" t="str">
            <v>m</v>
          </cell>
          <cell r="H205">
            <v>799</v>
          </cell>
          <cell r="I205">
            <v>8295</v>
          </cell>
          <cell r="J205">
            <v>851</v>
          </cell>
          <cell r="S205">
            <v>8295</v>
          </cell>
          <cell r="U205">
            <v>0.05</v>
          </cell>
          <cell r="V205" t="str">
            <v>고케</v>
          </cell>
          <cell r="W205">
            <v>9.240000000000001E-2</v>
          </cell>
        </row>
        <row r="206">
          <cell r="A206">
            <v>206</v>
          </cell>
          <cell r="C206" t="str">
            <v>고압케이블</v>
          </cell>
          <cell r="D206" t="str">
            <v>3.3KV CV150sq/1C</v>
          </cell>
          <cell r="E206" t="str">
            <v>m</v>
          </cell>
          <cell r="H206">
            <v>799</v>
          </cell>
          <cell r="I206">
            <v>9817</v>
          </cell>
          <cell r="J206">
            <v>851</v>
          </cell>
          <cell r="K206">
            <v>10622</v>
          </cell>
          <cell r="S206">
            <v>9817</v>
          </cell>
          <cell r="U206">
            <v>0.05</v>
          </cell>
          <cell r="V206" t="str">
            <v>고케</v>
          </cell>
          <cell r="W206">
            <v>0.10670000000000002</v>
          </cell>
        </row>
        <row r="207">
          <cell r="A207">
            <v>207</v>
          </cell>
          <cell r="C207" t="str">
            <v>고압케이블</v>
          </cell>
          <cell r="D207" t="str">
            <v>3.3KV CV200sq/1C</v>
          </cell>
          <cell r="E207" t="str">
            <v>m</v>
          </cell>
          <cell r="H207">
            <v>799</v>
          </cell>
          <cell r="I207">
            <v>13314</v>
          </cell>
          <cell r="J207">
            <v>851</v>
          </cell>
          <cell r="K207">
            <v>13334</v>
          </cell>
          <cell r="S207">
            <v>13314</v>
          </cell>
          <cell r="U207">
            <v>0.05</v>
          </cell>
          <cell r="V207" t="str">
            <v>고케</v>
          </cell>
          <cell r="W207">
            <v>0.12870000000000001</v>
          </cell>
        </row>
        <row r="208">
          <cell r="A208">
            <v>208</v>
          </cell>
          <cell r="C208" t="str">
            <v>고압케이블</v>
          </cell>
          <cell r="D208" t="str">
            <v>3.3KV CV250sq/1C</v>
          </cell>
          <cell r="E208" t="str">
            <v>m</v>
          </cell>
          <cell r="H208">
            <v>799</v>
          </cell>
          <cell r="I208">
            <v>16298</v>
          </cell>
          <cell r="J208">
            <v>851</v>
          </cell>
          <cell r="K208">
            <v>15940</v>
          </cell>
          <cell r="S208">
            <v>15940</v>
          </cell>
          <cell r="U208">
            <v>0.05</v>
          </cell>
          <cell r="V208" t="str">
            <v>고케</v>
          </cell>
          <cell r="W208">
            <v>0.15620000000000001</v>
          </cell>
        </row>
        <row r="209">
          <cell r="A209">
            <v>209</v>
          </cell>
          <cell r="S209" t="str">
            <v/>
          </cell>
        </row>
        <row r="210">
          <cell r="A210">
            <v>210</v>
          </cell>
          <cell r="S210" t="str">
            <v/>
          </cell>
        </row>
        <row r="211">
          <cell r="A211">
            <v>211</v>
          </cell>
          <cell r="C211" t="str">
            <v>고압케이블</v>
          </cell>
          <cell r="D211" t="str">
            <v>3.3KV CV8sq/3C</v>
          </cell>
          <cell r="E211" t="str">
            <v>m</v>
          </cell>
          <cell r="H211">
            <v>799</v>
          </cell>
          <cell r="I211">
            <v>3544</v>
          </cell>
          <cell r="J211">
            <v>851</v>
          </cell>
          <cell r="K211">
            <v>6691</v>
          </cell>
          <cell r="S211">
            <v>3544</v>
          </cell>
          <cell r="U211">
            <v>0.05</v>
          </cell>
          <cell r="V211" t="str">
            <v>고케</v>
          </cell>
          <cell r="W211">
            <v>3.0800000000000004E-2</v>
          </cell>
        </row>
        <row r="212">
          <cell r="A212">
            <v>212</v>
          </cell>
          <cell r="C212" t="str">
            <v>고압케이블</v>
          </cell>
          <cell r="D212" t="str">
            <v>3.3KV CV14sq/3C</v>
          </cell>
          <cell r="E212" t="str">
            <v>m</v>
          </cell>
          <cell r="H212">
            <v>799</v>
          </cell>
          <cell r="I212">
            <v>4813</v>
          </cell>
          <cell r="J212">
            <v>851</v>
          </cell>
          <cell r="K212">
            <v>8676</v>
          </cell>
          <cell r="S212">
            <v>4813</v>
          </cell>
          <cell r="U212">
            <v>0.05</v>
          </cell>
          <cell r="V212" t="str">
            <v>고케</v>
          </cell>
          <cell r="W212">
            <v>4.4000000000000004E-2</v>
          </cell>
        </row>
        <row r="213">
          <cell r="A213">
            <v>213</v>
          </cell>
          <cell r="C213" t="str">
            <v>고압케이블</v>
          </cell>
          <cell r="D213" t="str">
            <v>3.3KV CV22sq/3C</v>
          </cell>
          <cell r="E213" t="str">
            <v>m</v>
          </cell>
          <cell r="H213">
            <v>799</v>
          </cell>
          <cell r="I213">
            <v>6064</v>
          </cell>
          <cell r="J213">
            <v>852</v>
          </cell>
          <cell r="K213">
            <v>10281</v>
          </cell>
          <cell r="S213">
            <v>6064</v>
          </cell>
          <cell r="U213">
            <v>0.05</v>
          </cell>
          <cell r="V213" t="str">
            <v>고케</v>
          </cell>
          <cell r="W213">
            <v>5.7200000000000001E-2</v>
          </cell>
        </row>
        <row r="214">
          <cell r="A214">
            <v>214</v>
          </cell>
          <cell r="C214" t="str">
            <v>고압케이블</v>
          </cell>
          <cell r="E214" t="str">
            <v>m</v>
          </cell>
          <cell r="H214">
            <v>799</v>
          </cell>
          <cell r="I214">
            <v>7168</v>
          </cell>
          <cell r="J214">
            <v>852</v>
          </cell>
          <cell r="S214">
            <v>7168</v>
          </cell>
          <cell r="U214">
            <v>0.05</v>
          </cell>
          <cell r="V214" t="str">
            <v>고케</v>
          </cell>
          <cell r="W214">
            <v>6.6000000000000003E-2</v>
          </cell>
        </row>
        <row r="215">
          <cell r="A215">
            <v>215</v>
          </cell>
          <cell r="C215" t="str">
            <v>고압케이블</v>
          </cell>
          <cell r="D215" t="str">
            <v>3.3KV CV38sq/3C</v>
          </cell>
          <cell r="E215" t="str">
            <v>m</v>
          </cell>
          <cell r="H215">
            <v>799</v>
          </cell>
          <cell r="I215">
            <v>8435</v>
          </cell>
          <cell r="J215">
            <v>852</v>
          </cell>
          <cell r="K215">
            <v>13056</v>
          </cell>
          <cell r="S215">
            <v>8435</v>
          </cell>
          <cell r="U215">
            <v>0.05</v>
          </cell>
          <cell r="V215" t="str">
            <v>고케</v>
          </cell>
          <cell r="W215">
            <v>7.9200000000000007E-2</v>
          </cell>
        </row>
        <row r="216">
          <cell r="A216">
            <v>216</v>
          </cell>
          <cell r="C216" t="str">
            <v>고압케이블</v>
          </cell>
          <cell r="E216" t="str">
            <v>m</v>
          </cell>
          <cell r="H216">
            <v>799</v>
          </cell>
          <cell r="I216">
            <v>11056</v>
          </cell>
          <cell r="J216">
            <v>852</v>
          </cell>
          <cell r="S216">
            <v>11056</v>
          </cell>
          <cell r="U216">
            <v>0.05</v>
          </cell>
          <cell r="V216" t="str">
            <v>고케</v>
          </cell>
          <cell r="W216">
            <v>9.4600000000000004E-2</v>
          </cell>
        </row>
        <row r="217">
          <cell r="A217">
            <v>217</v>
          </cell>
          <cell r="C217" t="str">
            <v>고압케이블</v>
          </cell>
          <cell r="D217" t="str">
            <v>3.3KV CV60sq/3C</v>
          </cell>
          <cell r="E217" t="str">
            <v>m</v>
          </cell>
          <cell r="H217">
            <v>799</v>
          </cell>
          <cell r="I217">
            <v>13744</v>
          </cell>
          <cell r="J217">
            <v>852</v>
          </cell>
          <cell r="K217">
            <v>15340</v>
          </cell>
          <cell r="S217">
            <v>13744</v>
          </cell>
          <cell r="U217">
            <v>0.05</v>
          </cell>
          <cell r="V217" t="str">
            <v>고케</v>
          </cell>
          <cell r="W217">
            <v>0.10780000000000001</v>
          </cell>
        </row>
        <row r="218">
          <cell r="A218">
            <v>218</v>
          </cell>
          <cell r="C218" t="str">
            <v>고압케이블</v>
          </cell>
          <cell r="E218" t="str">
            <v>m</v>
          </cell>
          <cell r="H218">
            <v>799</v>
          </cell>
          <cell r="I218">
            <v>15041</v>
          </cell>
          <cell r="J218">
            <v>852</v>
          </cell>
          <cell r="S218">
            <v>15041</v>
          </cell>
          <cell r="U218">
            <v>0.05</v>
          </cell>
          <cell r="V218" t="str">
            <v>고케</v>
          </cell>
          <cell r="W218">
            <v>0.13200000000000001</v>
          </cell>
        </row>
        <row r="219">
          <cell r="A219">
            <v>219</v>
          </cell>
          <cell r="C219" t="str">
            <v>고압케이블</v>
          </cell>
          <cell r="D219" t="str">
            <v>3.3KV CV100sq/3C</v>
          </cell>
          <cell r="E219" t="str">
            <v>m</v>
          </cell>
          <cell r="H219">
            <v>799</v>
          </cell>
          <cell r="I219">
            <v>19498</v>
          </cell>
          <cell r="J219">
            <v>852</v>
          </cell>
          <cell r="K219">
            <v>22061</v>
          </cell>
          <cell r="S219">
            <v>19498</v>
          </cell>
          <cell r="U219">
            <v>0.05</v>
          </cell>
          <cell r="V219" t="str">
            <v>고케</v>
          </cell>
          <cell r="W219">
            <v>0.15620000000000001</v>
          </cell>
        </row>
        <row r="220">
          <cell r="A220">
            <v>220</v>
          </cell>
          <cell r="C220" t="str">
            <v>고압케이블</v>
          </cell>
          <cell r="E220" t="str">
            <v>m</v>
          </cell>
          <cell r="H220">
            <v>799</v>
          </cell>
          <cell r="I220">
            <v>21790</v>
          </cell>
          <cell r="J220">
            <v>852</v>
          </cell>
          <cell r="S220">
            <v>21790</v>
          </cell>
          <cell r="U220">
            <v>0.05</v>
          </cell>
          <cell r="V220" t="str">
            <v>고케</v>
          </cell>
          <cell r="W220">
            <v>0.18480000000000002</v>
          </cell>
        </row>
        <row r="221">
          <cell r="A221">
            <v>221</v>
          </cell>
          <cell r="C221" t="str">
            <v>고압케이블</v>
          </cell>
          <cell r="D221" t="str">
            <v>3.3KV CV150sq/3C</v>
          </cell>
          <cell r="E221" t="str">
            <v>m</v>
          </cell>
          <cell r="H221">
            <v>799</v>
          </cell>
          <cell r="I221">
            <v>31069</v>
          </cell>
          <cell r="J221">
            <v>852</v>
          </cell>
          <cell r="K221">
            <v>29706</v>
          </cell>
          <cell r="S221">
            <v>29706</v>
          </cell>
          <cell r="U221">
            <v>0.05</v>
          </cell>
          <cell r="V221" t="str">
            <v>고케</v>
          </cell>
          <cell r="W221">
            <v>0.21340000000000003</v>
          </cell>
        </row>
        <row r="222">
          <cell r="A222">
            <v>222</v>
          </cell>
          <cell r="C222" t="str">
            <v>고압케이블</v>
          </cell>
          <cell r="D222" t="str">
            <v>3.3KV CV200sq/3C</v>
          </cell>
          <cell r="E222" t="str">
            <v>m</v>
          </cell>
          <cell r="H222">
            <v>799</v>
          </cell>
          <cell r="I222">
            <v>32892</v>
          </cell>
          <cell r="J222">
            <v>852</v>
          </cell>
          <cell r="K222">
            <v>36836</v>
          </cell>
          <cell r="S222">
            <v>32892</v>
          </cell>
          <cell r="U222">
            <v>0.05</v>
          </cell>
          <cell r="V222" t="str">
            <v>고케</v>
          </cell>
          <cell r="W222">
            <v>0.25740000000000002</v>
          </cell>
        </row>
        <row r="223">
          <cell r="A223">
            <v>223</v>
          </cell>
          <cell r="C223" t="str">
            <v>고압케이블</v>
          </cell>
          <cell r="D223" t="str">
            <v>3.3KV CV250sq/3C</v>
          </cell>
          <cell r="E223" t="str">
            <v>m</v>
          </cell>
          <cell r="H223">
            <v>799</v>
          </cell>
          <cell r="I223">
            <v>46142</v>
          </cell>
          <cell r="J223">
            <v>852</v>
          </cell>
          <cell r="K223">
            <v>49771</v>
          </cell>
          <cell r="S223">
            <v>46142</v>
          </cell>
          <cell r="U223">
            <v>0.05</v>
          </cell>
          <cell r="V223" t="str">
            <v>고케</v>
          </cell>
          <cell r="W223">
            <v>0.31240000000000001</v>
          </cell>
        </row>
        <row r="224">
          <cell r="A224">
            <v>224</v>
          </cell>
          <cell r="S224" t="str">
            <v/>
          </cell>
        </row>
        <row r="225">
          <cell r="A225">
            <v>225</v>
          </cell>
          <cell r="S225" t="str">
            <v/>
          </cell>
        </row>
        <row r="226">
          <cell r="A226">
            <v>226</v>
          </cell>
          <cell r="B226" t="str">
            <v>옥외</v>
          </cell>
          <cell r="C226" t="str">
            <v>고압케이블</v>
          </cell>
          <cell r="D226" t="str">
            <v>3.3KV CV8sq/1C</v>
          </cell>
          <cell r="E226" t="str">
            <v>m</v>
          </cell>
          <cell r="H226">
            <v>799</v>
          </cell>
          <cell r="I226">
            <v>1378</v>
          </cell>
          <cell r="J226">
            <v>851</v>
          </cell>
          <cell r="K226">
            <v>1944</v>
          </cell>
          <cell r="S226">
            <v>1378</v>
          </cell>
          <cell r="U226">
            <v>0.03</v>
          </cell>
          <cell r="V226" t="str">
            <v>고케</v>
          </cell>
          <cell r="W226">
            <v>1.5400000000000002E-2</v>
          </cell>
        </row>
        <row r="227">
          <cell r="A227">
            <v>227</v>
          </cell>
          <cell r="B227" t="str">
            <v>옥외</v>
          </cell>
          <cell r="C227" t="str">
            <v>고압케이블</v>
          </cell>
          <cell r="D227" t="str">
            <v>3.3KV CV14sq/1C</v>
          </cell>
          <cell r="E227" t="str">
            <v>m</v>
          </cell>
          <cell r="H227">
            <v>799</v>
          </cell>
          <cell r="I227">
            <v>1767</v>
          </cell>
          <cell r="J227">
            <v>851</v>
          </cell>
          <cell r="K227">
            <v>2577</v>
          </cell>
          <cell r="S227">
            <v>1767</v>
          </cell>
          <cell r="U227">
            <v>0.03</v>
          </cell>
          <cell r="V227" t="str">
            <v>고케</v>
          </cell>
          <cell r="W227">
            <v>2.2000000000000002E-2</v>
          </cell>
        </row>
        <row r="228">
          <cell r="A228">
            <v>228</v>
          </cell>
          <cell r="B228" t="str">
            <v>옥외</v>
          </cell>
          <cell r="C228" t="str">
            <v>고압케이블</v>
          </cell>
          <cell r="D228" t="str">
            <v>3.3KV CV22sq/1C</v>
          </cell>
          <cell r="E228" t="str">
            <v>m</v>
          </cell>
          <cell r="H228">
            <v>799</v>
          </cell>
          <cell r="I228">
            <v>2129</v>
          </cell>
          <cell r="J228">
            <v>851</v>
          </cell>
          <cell r="K228">
            <v>3017</v>
          </cell>
          <cell r="S228">
            <v>2129</v>
          </cell>
          <cell r="U228">
            <v>0.03</v>
          </cell>
          <cell r="V228" t="str">
            <v>고케</v>
          </cell>
          <cell r="W228">
            <v>2.86E-2</v>
          </cell>
        </row>
        <row r="229">
          <cell r="A229">
            <v>229</v>
          </cell>
          <cell r="B229" t="str">
            <v>옥외</v>
          </cell>
          <cell r="C229" t="str">
            <v>고압케이블</v>
          </cell>
          <cell r="D229" t="str">
            <v>3.3KV CV30sq/1C</v>
          </cell>
          <cell r="E229" t="str">
            <v>m</v>
          </cell>
          <cell r="H229">
            <v>799</v>
          </cell>
          <cell r="I229">
            <v>2567</v>
          </cell>
          <cell r="J229">
            <v>851</v>
          </cell>
          <cell r="S229">
            <v>2567</v>
          </cell>
          <cell r="U229">
            <v>0.03</v>
          </cell>
          <cell r="V229" t="str">
            <v>고케</v>
          </cell>
          <cell r="W229">
            <v>3.3000000000000002E-2</v>
          </cell>
        </row>
        <row r="230">
          <cell r="A230">
            <v>230</v>
          </cell>
          <cell r="B230" t="str">
            <v>옥외</v>
          </cell>
          <cell r="C230" t="str">
            <v>고압케이블</v>
          </cell>
          <cell r="D230" t="str">
            <v>3.3KV CV38sq/1C</v>
          </cell>
          <cell r="E230" t="str">
            <v>m</v>
          </cell>
          <cell r="H230">
            <v>799</v>
          </cell>
          <cell r="I230">
            <v>3088</v>
          </cell>
          <cell r="J230">
            <v>851</v>
          </cell>
          <cell r="K230">
            <v>4223</v>
          </cell>
          <cell r="S230">
            <v>3088</v>
          </cell>
          <cell r="U230">
            <v>0.03</v>
          </cell>
          <cell r="V230" t="str">
            <v>고케</v>
          </cell>
          <cell r="W230">
            <v>3.9600000000000003E-2</v>
          </cell>
        </row>
        <row r="231">
          <cell r="A231">
            <v>231</v>
          </cell>
          <cell r="B231" t="str">
            <v>옥외</v>
          </cell>
          <cell r="C231" t="str">
            <v>고압케이블</v>
          </cell>
          <cell r="D231" t="str">
            <v>3.3KV CV50sq/1C</v>
          </cell>
          <cell r="E231" t="str">
            <v>m</v>
          </cell>
          <cell r="H231">
            <v>799</v>
          </cell>
          <cell r="I231">
            <v>3803</v>
          </cell>
          <cell r="J231">
            <v>851</v>
          </cell>
          <cell r="S231">
            <v>3803</v>
          </cell>
          <cell r="U231">
            <v>0.03</v>
          </cell>
          <cell r="V231" t="str">
            <v>고케</v>
          </cell>
          <cell r="W231">
            <v>4.7300000000000002E-2</v>
          </cell>
        </row>
        <row r="232">
          <cell r="A232">
            <v>232</v>
          </cell>
          <cell r="B232" t="str">
            <v>옥외</v>
          </cell>
          <cell r="C232" t="str">
            <v>고압케이블</v>
          </cell>
          <cell r="D232" t="str">
            <v>3.3KV CV60sq/1C</v>
          </cell>
          <cell r="E232" t="str">
            <v>m</v>
          </cell>
          <cell r="H232">
            <v>799</v>
          </cell>
          <cell r="I232">
            <v>4611</v>
          </cell>
          <cell r="J232">
            <v>851</v>
          </cell>
          <cell r="K232">
            <v>5619</v>
          </cell>
          <cell r="S232">
            <v>4611</v>
          </cell>
          <cell r="U232">
            <v>0.03</v>
          </cell>
          <cell r="V232" t="str">
            <v>고케</v>
          </cell>
          <cell r="W232">
            <v>5.3900000000000003E-2</v>
          </cell>
        </row>
        <row r="233">
          <cell r="A233">
            <v>233</v>
          </cell>
          <cell r="B233" t="str">
            <v>옥외</v>
          </cell>
          <cell r="C233" t="str">
            <v>고압케이블</v>
          </cell>
          <cell r="D233" t="str">
            <v>3.3KV CV80sq/1C</v>
          </cell>
          <cell r="E233" t="str">
            <v>m</v>
          </cell>
          <cell r="H233">
            <v>799</v>
          </cell>
          <cell r="I233">
            <v>5071</v>
          </cell>
          <cell r="J233">
            <v>851</v>
          </cell>
          <cell r="S233">
            <v>5071</v>
          </cell>
          <cell r="U233">
            <v>0.03</v>
          </cell>
          <cell r="V233" t="str">
            <v>고케</v>
          </cell>
          <cell r="W233">
            <v>6.6000000000000003E-2</v>
          </cell>
        </row>
        <row r="234">
          <cell r="A234">
            <v>234</v>
          </cell>
          <cell r="B234" t="str">
            <v>옥외</v>
          </cell>
          <cell r="C234" t="str">
            <v>고압케이블</v>
          </cell>
          <cell r="D234" t="str">
            <v>3.3KV CV100sq/1C</v>
          </cell>
          <cell r="E234" t="str">
            <v>m</v>
          </cell>
          <cell r="H234">
            <v>799</v>
          </cell>
          <cell r="I234">
            <v>6052</v>
          </cell>
          <cell r="J234">
            <v>851</v>
          </cell>
          <cell r="K234">
            <v>6799</v>
          </cell>
          <cell r="S234">
            <v>6052</v>
          </cell>
          <cell r="U234">
            <v>0.03</v>
          </cell>
          <cell r="V234" t="str">
            <v>고케</v>
          </cell>
          <cell r="W234">
            <v>7.8100000000000003E-2</v>
          </cell>
        </row>
        <row r="235">
          <cell r="A235">
            <v>235</v>
          </cell>
          <cell r="B235" t="str">
            <v>옥외</v>
          </cell>
          <cell r="C235" t="str">
            <v>고압케이블</v>
          </cell>
          <cell r="D235" t="str">
            <v>3.3KV CV125sq/1C</v>
          </cell>
          <cell r="E235" t="str">
            <v>m</v>
          </cell>
          <cell r="H235">
            <v>799</v>
          </cell>
          <cell r="I235">
            <v>8295</v>
          </cell>
          <cell r="J235">
            <v>851</v>
          </cell>
          <cell r="S235">
            <v>8295</v>
          </cell>
          <cell r="U235">
            <v>0.03</v>
          </cell>
          <cell r="V235" t="str">
            <v>고케</v>
          </cell>
          <cell r="W235">
            <v>9.240000000000001E-2</v>
          </cell>
        </row>
        <row r="236">
          <cell r="A236">
            <v>236</v>
          </cell>
          <cell r="B236" t="str">
            <v>옥외</v>
          </cell>
          <cell r="C236" t="str">
            <v>고압케이블</v>
          </cell>
          <cell r="D236" t="str">
            <v>3.3KV CV150sq/1C</v>
          </cell>
          <cell r="E236" t="str">
            <v>m</v>
          </cell>
          <cell r="H236">
            <v>799</v>
          </cell>
          <cell r="I236">
            <v>9817</v>
          </cell>
          <cell r="J236">
            <v>851</v>
          </cell>
          <cell r="K236">
            <v>10622</v>
          </cell>
          <cell r="S236">
            <v>9817</v>
          </cell>
          <cell r="U236">
            <v>0.03</v>
          </cell>
          <cell r="V236" t="str">
            <v>고케</v>
          </cell>
          <cell r="W236">
            <v>0.10670000000000002</v>
          </cell>
        </row>
        <row r="237">
          <cell r="A237">
            <v>237</v>
          </cell>
          <cell r="B237" t="str">
            <v>옥외</v>
          </cell>
          <cell r="C237" t="str">
            <v>고압케이블</v>
          </cell>
          <cell r="D237" t="str">
            <v>3.3KV CV200sq/1C</v>
          </cell>
          <cell r="E237" t="str">
            <v>m</v>
          </cell>
          <cell r="H237">
            <v>799</v>
          </cell>
          <cell r="I237">
            <v>13314</v>
          </cell>
          <cell r="J237">
            <v>851</v>
          </cell>
          <cell r="K237">
            <v>13334</v>
          </cell>
          <cell r="S237">
            <v>13314</v>
          </cell>
          <cell r="U237">
            <v>0.03</v>
          </cell>
          <cell r="V237" t="str">
            <v>고케</v>
          </cell>
          <cell r="W237">
            <v>0.12870000000000001</v>
          </cell>
        </row>
        <row r="238">
          <cell r="A238">
            <v>238</v>
          </cell>
          <cell r="B238" t="str">
            <v>옥외</v>
          </cell>
          <cell r="C238" t="str">
            <v>고압케이블</v>
          </cell>
          <cell r="D238" t="str">
            <v>3.3KV CV250sq/1C</v>
          </cell>
          <cell r="E238" t="str">
            <v>m</v>
          </cell>
          <cell r="H238">
            <v>799</v>
          </cell>
          <cell r="I238">
            <v>16298</v>
          </cell>
          <cell r="J238">
            <v>851</v>
          </cell>
          <cell r="K238">
            <v>15940</v>
          </cell>
          <cell r="S238">
            <v>15940</v>
          </cell>
          <cell r="U238">
            <v>0.03</v>
          </cell>
          <cell r="V238" t="str">
            <v>고케</v>
          </cell>
          <cell r="W238">
            <v>0.15620000000000001</v>
          </cell>
        </row>
        <row r="239">
          <cell r="A239">
            <v>239</v>
          </cell>
          <cell r="S239" t="str">
            <v/>
          </cell>
        </row>
        <row r="240">
          <cell r="A240">
            <v>240</v>
          </cell>
          <cell r="S240" t="str">
            <v/>
          </cell>
        </row>
        <row r="241">
          <cell r="A241">
            <v>241</v>
          </cell>
          <cell r="B241" t="str">
            <v>옥외</v>
          </cell>
          <cell r="C241" t="str">
            <v>고압케이블</v>
          </cell>
          <cell r="D241" t="str">
            <v>3.3KV CV8sq/3C</v>
          </cell>
          <cell r="E241" t="str">
            <v>m</v>
          </cell>
          <cell r="H241">
            <v>799</v>
          </cell>
          <cell r="I241">
            <v>3544</v>
          </cell>
          <cell r="J241">
            <v>851</v>
          </cell>
          <cell r="K241">
            <v>6691</v>
          </cell>
          <cell r="S241">
            <v>3544</v>
          </cell>
          <cell r="U241">
            <v>0.03</v>
          </cell>
          <cell r="V241" t="str">
            <v>고케</v>
          </cell>
          <cell r="W241">
            <v>3.0800000000000004E-2</v>
          </cell>
        </row>
        <row r="242">
          <cell r="A242">
            <v>242</v>
          </cell>
          <cell r="B242" t="str">
            <v>옥외</v>
          </cell>
          <cell r="C242" t="str">
            <v>고압케이블</v>
          </cell>
          <cell r="D242" t="str">
            <v>3.3KV CV14sq/3C</v>
          </cell>
          <cell r="E242" t="str">
            <v>m</v>
          </cell>
          <cell r="H242">
            <v>799</v>
          </cell>
          <cell r="I242">
            <v>4813</v>
          </cell>
          <cell r="J242">
            <v>851</v>
          </cell>
          <cell r="K242">
            <v>8676</v>
          </cell>
          <cell r="S242">
            <v>4813</v>
          </cell>
          <cell r="U242">
            <v>0.03</v>
          </cell>
          <cell r="V242" t="str">
            <v>고케</v>
          </cell>
          <cell r="W242">
            <v>4.4000000000000004E-2</v>
          </cell>
        </row>
        <row r="243">
          <cell r="A243">
            <v>243</v>
          </cell>
          <cell r="B243" t="str">
            <v>옥외</v>
          </cell>
          <cell r="C243" t="str">
            <v>고압케이블</v>
          </cell>
          <cell r="D243" t="str">
            <v>3.3KV CV22sq/3C</v>
          </cell>
          <cell r="E243" t="str">
            <v>m</v>
          </cell>
          <cell r="H243">
            <v>799</v>
          </cell>
          <cell r="I243">
            <v>6064</v>
          </cell>
          <cell r="J243">
            <v>852</v>
          </cell>
          <cell r="K243">
            <v>10281</v>
          </cell>
          <cell r="S243">
            <v>6064</v>
          </cell>
          <cell r="U243">
            <v>0.03</v>
          </cell>
          <cell r="V243" t="str">
            <v>고케</v>
          </cell>
          <cell r="W243">
            <v>5.7200000000000001E-2</v>
          </cell>
        </row>
        <row r="244">
          <cell r="A244">
            <v>244</v>
          </cell>
          <cell r="B244" t="str">
            <v>옥외</v>
          </cell>
          <cell r="C244" t="str">
            <v>고압케이블</v>
          </cell>
          <cell r="D244" t="str">
            <v>3.3KV CV30sq/3C</v>
          </cell>
          <cell r="E244" t="str">
            <v>m</v>
          </cell>
          <cell r="H244">
            <v>799</v>
          </cell>
          <cell r="I244">
            <v>7168</v>
          </cell>
          <cell r="J244">
            <v>852</v>
          </cell>
          <cell r="S244">
            <v>7168</v>
          </cell>
          <cell r="U244">
            <v>0.03</v>
          </cell>
          <cell r="V244" t="str">
            <v>고케</v>
          </cell>
          <cell r="W244">
            <v>6.6000000000000003E-2</v>
          </cell>
        </row>
        <row r="245">
          <cell r="A245">
            <v>245</v>
          </cell>
          <cell r="B245" t="str">
            <v>옥외</v>
          </cell>
          <cell r="C245" t="str">
            <v>고압케이블</v>
          </cell>
          <cell r="D245" t="str">
            <v>3.3KV CV38sq/3C</v>
          </cell>
          <cell r="E245" t="str">
            <v>m</v>
          </cell>
          <cell r="H245">
            <v>799</v>
          </cell>
          <cell r="I245">
            <v>8435</v>
          </cell>
          <cell r="J245">
            <v>852</v>
          </cell>
          <cell r="K245">
            <v>13056</v>
          </cell>
          <cell r="S245">
            <v>8435</v>
          </cell>
          <cell r="U245">
            <v>0.03</v>
          </cell>
          <cell r="V245" t="str">
            <v>고케</v>
          </cell>
          <cell r="W245">
            <v>7.9200000000000007E-2</v>
          </cell>
        </row>
        <row r="246">
          <cell r="A246">
            <v>246</v>
          </cell>
          <cell r="B246" t="str">
            <v>옥외</v>
          </cell>
          <cell r="C246" t="str">
            <v>고압케이블</v>
          </cell>
          <cell r="D246" t="str">
            <v>3.3KV CV50sq/3C</v>
          </cell>
          <cell r="E246" t="str">
            <v>m</v>
          </cell>
          <cell r="H246">
            <v>799</v>
          </cell>
          <cell r="I246">
            <v>11056</v>
          </cell>
          <cell r="J246">
            <v>852</v>
          </cell>
          <cell r="S246">
            <v>11056</v>
          </cell>
          <cell r="U246">
            <v>0.03</v>
          </cell>
          <cell r="V246" t="str">
            <v>고케</v>
          </cell>
          <cell r="W246">
            <v>9.4600000000000004E-2</v>
          </cell>
        </row>
        <row r="247">
          <cell r="A247">
            <v>247</v>
          </cell>
          <cell r="B247" t="str">
            <v>옥외</v>
          </cell>
          <cell r="C247" t="str">
            <v>고압케이블</v>
          </cell>
          <cell r="D247" t="str">
            <v>3.3KV CV60sq/3C</v>
          </cell>
          <cell r="E247" t="str">
            <v>m</v>
          </cell>
          <cell r="H247">
            <v>799</v>
          </cell>
          <cell r="I247">
            <v>13744</v>
          </cell>
          <cell r="J247">
            <v>852</v>
          </cell>
          <cell r="K247">
            <v>15340</v>
          </cell>
          <cell r="S247">
            <v>13744</v>
          </cell>
          <cell r="U247">
            <v>0.03</v>
          </cell>
          <cell r="V247" t="str">
            <v>고케</v>
          </cell>
          <cell r="W247">
            <v>0.10780000000000001</v>
          </cell>
        </row>
        <row r="248">
          <cell r="A248">
            <v>248</v>
          </cell>
          <cell r="B248" t="str">
            <v>옥외</v>
          </cell>
          <cell r="C248" t="str">
            <v>고압케이블</v>
          </cell>
          <cell r="D248" t="str">
            <v>3.3KV CV80sq/3C</v>
          </cell>
          <cell r="E248" t="str">
            <v>m</v>
          </cell>
          <cell r="H248">
            <v>799</v>
          </cell>
          <cell r="I248">
            <v>15041</v>
          </cell>
          <cell r="J248">
            <v>852</v>
          </cell>
          <cell r="S248">
            <v>15041</v>
          </cell>
          <cell r="U248">
            <v>0.03</v>
          </cell>
          <cell r="V248" t="str">
            <v>고케</v>
          </cell>
          <cell r="W248">
            <v>0.13200000000000001</v>
          </cell>
        </row>
        <row r="249">
          <cell r="A249">
            <v>249</v>
          </cell>
          <cell r="B249" t="str">
            <v>옥외</v>
          </cell>
          <cell r="C249" t="str">
            <v>고압케이블</v>
          </cell>
          <cell r="D249" t="str">
            <v>3.3KV CV100sq/3C</v>
          </cell>
          <cell r="E249" t="str">
            <v>m</v>
          </cell>
          <cell r="H249">
            <v>799</v>
          </cell>
          <cell r="I249">
            <v>19498</v>
          </cell>
          <cell r="J249">
            <v>852</v>
          </cell>
          <cell r="K249">
            <v>22061</v>
          </cell>
          <cell r="S249">
            <v>19498</v>
          </cell>
          <cell r="U249">
            <v>0.03</v>
          </cell>
          <cell r="V249" t="str">
            <v>고케</v>
          </cell>
          <cell r="W249">
            <v>0.15620000000000001</v>
          </cell>
        </row>
        <row r="250">
          <cell r="A250">
            <v>250</v>
          </cell>
          <cell r="B250" t="str">
            <v>옥외</v>
          </cell>
          <cell r="C250" t="str">
            <v>고압케이블</v>
          </cell>
          <cell r="D250" t="str">
            <v>3.3KV CV125sq/3C</v>
          </cell>
          <cell r="E250" t="str">
            <v>m</v>
          </cell>
          <cell r="H250">
            <v>799</v>
          </cell>
          <cell r="I250">
            <v>21790</v>
          </cell>
          <cell r="J250">
            <v>852</v>
          </cell>
          <cell r="S250">
            <v>21790</v>
          </cell>
          <cell r="U250">
            <v>0.03</v>
          </cell>
          <cell r="V250" t="str">
            <v>고케</v>
          </cell>
          <cell r="W250">
            <v>0.18480000000000002</v>
          </cell>
        </row>
        <row r="251">
          <cell r="A251">
            <v>251</v>
          </cell>
          <cell r="B251" t="str">
            <v>옥외</v>
          </cell>
          <cell r="C251" t="str">
            <v>고압케이블</v>
          </cell>
          <cell r="D251" t="str">
            <v>3.3KV CV150sq/3C</v>
          </cell>
          <cell r="E251" t="str">
            <v>m</v>
          </cell>
          <cell r="H251">
            <v>799</v>
          </cell>
          <cell r="I251">
            <v>31069</v>
          </cell>
          <cell r="J251">
            <v>852</v>
          </cell>
          <cell r="K251">
            <v>29706</v>
          </cell>
          <cell r="S251">
            <v>29706</v>
          </cell>
          <cell r="U251">
            <v>0.03</v>
          </cell>
          <cell r="V251" t="str">
            <v>고케</v>
          </cell>
          <cell r="W251">
            <v>0.21340000000000003</v>
          </cell>
        </row>
        <row r="252">
          <cell r="A252">
            <v>252</v>
          </cell>
          <cell r="B252" t="str">
            <v>옥외</v>
          </cell>
          <cell r="C252" t="str">
            <v>고압케이블</v>
          </cell>
          <cell r="D252" t="str">
            <v>3.3KV CV200sq/3C</v>
          </cell>
          <cell r="E252" t="str">
            <v>m</v>
          </cell>
          <cell r="H252">
            <v>799</v>
          </cell>
          <cell r="I252">
            <v>32892</v>
          </cell>
          <cell r="J252">
            <v>852</v>
          </cell>
          <cell r="K252">
            <v>36836</v>
          </cell>
          <cell r="S252">
            <v>32892</v>
          </cell>
          <cell r="U252">
            <v>0.03</v>
          </cell>
          <cell r="V252" t="str">
            <v>고케</v>
          </cell>
          <cell r="W252">
            <v>0.25740000000000002</v>
          </cell>
        </row>
        <row r="253">
          <cell r="A253">
            <v>253</v>
          </cell>
          <cell r="B253" t="str">
            <v>옥외</v>
          </cell>
          <cell r="C253" t="str">
            <v>고압케이블</v>
          </cell>
          <cell r="D253" t="str">
            <v>3.3KV CV250sq/3C</v>
          </cell>
          <cell r="E253" t="str">
            <v>m</v>
          </cell>
          <cell r="H253">
            <v>799</v>
          </cell>
          <cell r="I253">
            <v>46142</v>
          </cell>
          <cell r="J253">
            <v>852</v>
          </cell>
          <cell r="K253">
            <v>49771</v>
          </cell>
          <cell r="S253">
            <v>46142</v>
          </cell>
          <cell r="U253">
            <v>0.03</v>
          </cell>
          <cell r="V253" t="str">
            <v>고케</v>
          </cell>
          <cell r="W253">
            <v>0.31240000000000001</v>
          </cell>
        </row>
        <row r="254">
          <cell r="A254">
            <v>254</v>
          </cell>
          <cell r="S254" t="str">
            <v/>
          </cell>
        </row>
        <row r="255">
          <cell r="A255">
            <v>255</v>
          </cell>
          <cell r="S255" t="str">
            <v/>
          </cell>
        </row>
        <row r="256">
          <cell r="A256">
            <v>256</v>
          </cell>
          <cell r="C256" t="str">
            <v>고압케이블</v>
          </cell>
          <cell r="D256" t="str">
            <v>6.9KV CV8sq/1C</v>
          </cell>
          <cell r="E256" t="str">
            <v>m</v>
          </cell>
          <cell r="H256">
            <v>799</v>
          </cell>
          <cell r="I256">
            <v>1890</v>
          </cell>
          <cell r="J256">
            <v>851</v>
          </cell>
          <cell r="K256">
            <v>1944</v>
          </cell>
          <cell r="S256">
            <v>1890</v>
          </cell>
          <cell r="U256">
            <v>0.05</v>
          </cell>
          <cell r="V256" t="str">
            <v>고케</v>
          </cell>
          <cell r="W256">
            <v>1.6799999999999999E-2</v>
          </cell>
        </row>
        <row r="257">
          <cell r="A257">
            <v>257</v>
          </cell>
          <cell r="C257" t="str">
            <v>고압케이블</v>
          </cell>
          <cell r="D257" t="str">
            <v>6.9KV CV14sq/1C</v>
          </cell>
          <cell r="E257" t="str">
            <v>m</v>
          </cell>
          <cell r="H257">
            <v>799</v>
          </cell>
          <cell r="I257">
            <v>2506</v>
          </cell>
          <cell r="J257">
            <v>851</v>
          </cell>
          <cell r="K257">
            <v>2577</v>
          </cell>
          <cell r="S257">
            <v>2506</v>
          </cell>
          <cell r="U257">
            <v>0.05</v>
          </cell>
          <cell r="V257" t="str">
            <v>고케</v>
          </cell>
          <cell r="W257">
            <v>2.4E-2</v>
          </cell>
        </row>
        <row r="258">
          <cell r="A258">
            <v>258</v>
          </cell>
          <cell r="C258" t="str">
            <v>고압케이블</v>
          </cell>
          <cell r="D258" t="str">
            <v>6.9KV CV22sq/1C</v>
          </cell>
          <cell r="E258" t="str">
            <v>m</v>
          </cell>
          <cell r="H258">
            <v>799</v>
          </cell>
          <cell r="I258">
            <v>2933</v>
          </cell>
          <cell r="J258">
            <v>851</v>
          </cell>
          <cell r="K258">
            <v>3017</v>
          </cell>
          <cell r="S258">
            <v>2933</v>
          </cell>
          <cell r="U258">
            <v>0.05</v>
          </cell>
          <cell r="V258" t="str">
            <v>고케</v>
          </cell>
          <cell r="W258">
            <v>3.1199999999999999E-2</v>
          </cell>
        </row>
        <row r="259">
          <cell r="A259">
            <v>259</v>
          </cell>
          <cell r="C259" t="str">
            <v>고압케이블</v>
          </cell>
          <cell r="D259" t="str">
            <v>6.9KV CV30sq/1C</v>
          </cell>
          <cell r="E259" t="str">
            <v>m</v>
          </cell>
          <cell r="H259">
            <v>799</v>
          </cell>
          <cell r="I259">
            <v>3394</v>
          </cell>
          <cell r="J259">
            <v>851</v>
          </cell>
          <cell r="S259">
            <v>3394</v>
          </cell>
          <cell r="U259">
            <v>0.05</v>
          </cell>
          <cell r="V259" t="str">
            <v>고케</v>
          </cell>
          <cell r="W259">
            <v>3.5999999999999997E-2</v>
          </cell>
        </row>
        <row r="260">
          <cell r="A260">
            <v>260</v>
          </cell>
          <cell r="C260" t="str">
            <v>고압케이블</v>
          </cell>
          <cell r="D260" t="str">
            <v>6.9KV CV38sq/1C</v>
          </cell>
          <cell r="E260" t="str">
            <v>m</v>
          </cell>
          <cell r="H260">
            <v>799</v>
          </cell>
          <cell r="I260">
            <v>4106</v>
          </cell>
          <cell r="J260">
            <v>851</v>
          </cell>
          <cell r="K260">
            <v>4223</v>
          </cell>
          <cell r="S260">
            <v>4106</v>
          </cell>
          <cell r="U260">
            <v>0.05</v>
          </cell>
          <cell r="V260" t="str">
            <v>고케</v>
          </cell>
          <cell r="W260">
            <v>4.3199999999999995E-2</v>
          </cell>
        </row>
        <row r="261">
          <cell r="A261">
            <v>261</v>
          </cell>
          <cell r="C261" t="str">
            <v>고압케이블</v>
          </cell>
          <cell r="D261" t="str">
            <v>6.9KV CV50sq/1C</v>
          </cell>
          <cell r="E261" t="str">
            <v>m</v>
          </cell>
          <cell r="H261">
            <v>799</v>
          </cell>
          <cell r="I261">
            <v>5162</v>
          </cell>
          <cell r="J261">
            <v>851</v>
          </cell>
          <cell r="S261">
            <v>5162</v>
          </cell>
          <cell r="U261">
            <v>0.05</v>
          </cell>
          <cell r="V261" t="str">
            <v>고케</v>
          </cell>
          <cell r="W261">
            <v>5.1599999999999993E-2</v>
          </cell>
        </row>
        <row r="262">
          <cell r="A262">
            <v>262</v>
          </cell>
          <cell r="C262" t="str">
            <v>고압케이블</v>
          </cell>
          <cell r="D262" t="str">
            <v>6.9KV CV60sq/1C</v>
          </cell>
          <cell r="E262" t="str">
            <v>m</v>
          </cell>
          <cell r="H262">
            <v>799</v>
          </cell>
          <cell r="I262">
            <v>5463</v>
          </cell>
          <cell r="J262">
            <v>851</v>
          </cell>
          <cell r="K262">
            <v>5619</v>
          </cell>
          <cell r="S262">
            <v>5463</v>
          </cell>
          <cell r="U262">
            <v>0.05</v>
          </cell>
          <cell r="V262" t="str">
            <v>고케</v>
          </cell>
          <cell r="W262">
            <v>5.8799999999999998E-2</v>
          </cell>
        </row>
        <row r="263">
          <cell r="A263">
            <v>263</v>
          </cell>
          <cell r="C263" t="str">
            <v>고압케이블</v>
          </cell>
          <cell r="D263" t="str">
            <v>6.9KV CV80sq/1C</v>
          </cell>
          <cell r="E263" t="str">
            <v>m</v>
          </cell>
          <cell r="H263">
            <v>799</v>
          </cell>
          <cell r="I263">
            <v>6037</v>
          </cell>
          <cell r="J263">
            <v>851</v>
          </cell>
          <cell r="S263">
            <v>6037</v>
          </cell>
          <cell r="U263">
            <v>0.05</v>
          </cell>
          <cell r="V263" t="str">
            <v>고케</v>
          </cell>
          <cell r="W263">
            <v>7.1999999999999995E-2</v>
          </cell>
        </row>
        <row r="264">
          <cell r="A264">
            <v>264</v>
          </cell>
          <cell r="C264" t="str">
            <v>고압케이블</v>
          </cell>
          <cell r="D264" t="str">
            <v>6.9KV CV100sq/1C</v>
          </cell>
          <cell r="E264" t="str">
            <v>m</v>
          </cell>
          <cell r="H264">
            <v>799</v>
          </cell>
          <cell r="I264">
            <v>6610</v>
          </cell>
          <cell r="J264">
            <v>851</v>
          </cell>
          <cell r="K264">
            <v>6799</v>
          </cell>
          <cell r="S264">
            <v>6610</v>
          </cell>
          <cell r="U264">
            <v>0.05</v>
          </cell>
          <cell r="V264" t="str">
            <v>고케</v>
          </cell>
          <cell r="W264">
            <v>8.5199999999999984E-2</v>
          </cell>
        </row>
        <row r="265">
          <cell r="A265">
            <v>265</v>
          </cell>
          <cell r="C265" t="str">
            <v>고압케이블</v>
          </cell>
          <cell r="D265" t="str">
            <v>6.9KV CV125sq/1C</v>
          </cell>
          <cell r="E265" t="str">
            <v>m</v>
          </cell>
          <cell r="H265">
            <v>799</v>
          </cell>
          <cell r="I265">
            <v>7796</v>
          </cell>
          <cell r="J265">
            <v>851</v>
          </cell>
          <cell r="S265">
            <v>7796</v>
          </cell>
          <cell r="U265">
            <v>0.05</v>
          </cell>
          <cell r="V265" t="str">
            <v>고케</v>
          </cell>
          <cell r="W265">
            <v>0.1008</v>
          </cell>
        </row>
        <row r="266">
          <cell r="A266">
            <v>266</v>
          </cell>
          <cell r="C266" t="str">
            <v>고압케이블</v>
          </cell>
          <cell r="D266" t="str">
            <v>6.9KV CV150sq/1C</v>
          </cell>
          <cell r="E266" t="str">
            <v>m</v>
          </cell>
          <cell r="H266">
            <v>799</v>
          </cell>
          <cell r="I266">
            <v>10327</v>
          </cell>
          <cell r="J266">
            <v>851</v>
          </cell>
          <cell r="K266">
            <v>10622</v>
          </cell>
          <cell r="S266">
            <v>10327</v>
          </cell>
          <cell r="U266">
            <v>0.05</v>
          </cell>
          <cell r="V266" t="str">
            <v>고케</v>
          </cell>
          <cell r="W266">
            <v>0.1164</v>
          </cell>
        </row>
        <row r="267">
          <cell r="A267">
            <v>267</v>
          </cell>
          <cell r="C267" t="str">
            <v>고압케이블</v>
          </cell>
          <cell r="D267" t="str">
            <v>6.9KV CV200sq/1C</v>
          </cell>
          <cell r="E267" t="str">
            <v>m</v>
          </cell>
          <cell r="H267">
            <v>799</v>
          </cell>
          <cell r="I267">
            <v>12964</v>
          </cell>
          <cell r="J267">
            <v>851</v>
          </cell>
          <cell r="K267">
            <v>13334</v>
          </cell>
          <cell r="S267">
            <v>12964</v>
          </cell>
          <cell r="U267">
            <v>0.05</v>
          </cell>
          <cell r="V267" t="str">
            <v>고케</v>
          </cell>
          <cell r="W267">
            <v>0.1404</v>
          </cell>
        </row>
        <row r="268">
          <cell r="A268">
            <v>268</v>
          </cell>
          <cell r="C268" t="str">
            <v>고압케이블</v>
          </cell>
          <cell r="D268" t="str">
            <v>6.9KV CV250sq/1C</v>
          </cell>
          <cell r="E268" t="str">
            <v>m</v>
          </cell>
          <cell r="H268">
            <v>799</v>
          </cell>
          <cell r="I268">
            <v>15498</v>
          </cell>
          <cell r="J268">
            <v>851</v>
          </cell>
          <cell r="K268">
            <v>15940</v>
          </cell>
          <cell r="S268">
            <v>15498</v>
          </cell>
          <cell r="U268">
            <v>0.05</v>
          </cell>
          <cell r="V268" t="str">
            <v>고케</v>
          </cell>
          <cell r="W268">
            <v>0.17039999999999997</v>
          </cell>
        </row>
        <row r="269">
          <cell r="A269">
            <v>269</v>
          </cell>
          <cell r="S269" t="str">
            <v/>
          </cell>
        </row>
        <row r="270">
          <cell r="A270">
            <v>270</v>
          </cell>
          <cell r="S270" t="str">
            <v/>
          </cell>
        </row>
        <row r="271">
          <cell r="A271">
            <v>271</v>
          </cell>
          <cell r="C271" t="str">
            <v>고압케이블</v>
          </cell>
          <cell r="D271" t="str">
            <v>6.9KV CV8sq/3C</v>
          </cell>
          <cell r="E271" t="str">
            <v>m</v>
          </cell>
          <cell r="H271">
            <v>799</v>
          </cell>
          <cell r="I271">
            <v>6505</v>
          </cell>
          <cell r="J271">
            <v>851</v>
          </cell>
          <cell r="K271">
            <v>6691</v>
          </cell>
          <cell r="S271">
            <v>6505</v>
          </cell>
          <cell r="U271">
            <v>0.05</v>
          </cell>
          <cell r="V271" t="str">
            <v>고케</v>
          </cell>
          <cell r="W271">
            <v>3.3599999999999998E-2</v>
          </cell>
        </row>
        <row r="272">
          <cell r="A272">
            <v>272</v>
          </cell>
          <cell r="C272" t="str">
            <v>고압케이블</v>
          </cell>
          <cell r="D272" t="str">
            <v>6.9KV CV14sq/3C</v>
          </cell>
          <cell r="E272" t="str">
            <v>m</v>
          </cell>
          <cell r="H272">
            <v>799</v>
          </cell>
          <cell r="I272">
            <v>8435</v>
          </cell>
          <cell r="J272">
            <v>851</v>
          </cell>
          <cell r="K272">
            <v>8676</v>
          </cell>
          <cell r="S272">
            <v>8435</v>
          </cell>
          <cell r="U272">
            <v>0.05</v>
          </cell>
          <cell r="V272" t="str">
            <v>고케</v>
          </cell>
          <cell r="W272">
            <v>4.8000000000000001E-2</v>
          </cell>
        </row>
        <row r="273">
          <cell r="A273">
            <v>273</v>
          </cell>
          <cell r="C273" t="str">
            <v>고압케이블</v>
          </cell>
          <cell r="D273" t="str">
            <v>6.9KV CV22sq/3C</v>
          </cell>
          <cell r="E273" t="str">
            <v>m</v>
          </cell>
          <cell r="H273">
            <v>799</v>
          </cell>
          <cell r="I273">
            <v>9996</v>
          </cell>
          <cell r="J273">
            <v>852</v>
          </cell>
          <cell r="K273">
            <v>10281</v>
          </cell>
          <cell r="S273">
            <v>9996</v>
          </cell>
          <cell r="U273">
            <v>0.05</v>
          </cell>
          <cell r="V273" t="str">
            <v>고케</v>
          </cell>
          <cell r="W273">
            <v>6.2399999999999997E-2</v>
          </cell>
        </row>
        <row r="274">
          <cell r="A274">
            <v>274</v>
          </cell>
          <cell r="C274" t="str">
            <v>고압케이블</v>
          </cell>
          <cell r="D274" t="str">
            <v>6.9KV CV30sq/3C</v>
          </cell>
          <cell r="E274" t="str">
            <v>m</v>
          </cell>
          <cell r="H274">
            <v>799</v>
          </cell>
          <cell r="I274">
            <v>11108</v>
          </cell>
          <cell r="J274">
            <v>852</v>
          </cell>
          <cell r="S274">
            <v>11108</v>
          </cell>
          <cell r="U274">
            <v>0.05</v>
          </cell>
          <cell r="V274" t="str">
            <v>고케</v>
          </cell>
          <cell r="W274">
            <v>7.1999999999999995E-2</v>
          </cell>
        </row>
        <row r="275">
          <cell r="A275">
            <v>275</v>
          </cell>
          <cell r="C275" t="str">
            <v>고압케이블</v>
          </cell>
          <cell r="D275" t="str">
            <v>6.9KV CV38sq/3C</v>
          </cell>
          <cell r="E275" t="str">
            <v>m</v>
          </cell>
          <cell r="H275">
            <v>799</v>
          </cell>
          <cell r="I275">
            <v>12693</v>
          </cell>
          <cell r="J275">
            <v>852</v>
          </cell>
          <cell r="K275">
            <v>13056</v>
          </cell>
          <cell r="S275">
            <v>12693</v>
          </cell>
          <cell r="U275">
            <v>0.05</v>
          </cell>
          <cell r="V275" t="str">
            <v>고케</v>
          </cell>
          <cell r="W275">
            <v>8.6399999999999991E-2</v>
          </cell>
        </row>
        <row r="276">
          <cell r="A276">
            <v>276</v>
          </cell>
          <cell r="C276" t="str">
            <v>고압케이블</v>
          </cell>
          <cell r="D276" t="str">
            <v>6.9KV CV50sq/3C</v>
          </cell>
          <cell r="E276" t="str">
            <v>m</v>
          </cell>
          <cell r="H276">
            <v>799</v>
          </cell>
          <cell r="I276">
            <v>14159</v>
          </cell>
          <cell r="J276">
            <v>852</v>
          </cell>
          <cell r="S276">
            <v>14159</v>
          </cell>
          <cell r="U276">
            <v>0.05</v>
          </cell>
          <cell r="V276" t="str">
            <v>고케</v>
          </cell>
          <cell r="W276">
            <v>0.10319999999999999</v>
          </cell>
        </row>
        <row r="277">
          <cell r="A277">
            <v>277</v>
          </cell>
          <cell r="C277" t="str">
            <v>고압케이블</v>
          </cell>
          <cell r="D277" t="str">
            <v>6.9KV CV60sq/3C</v>
          </cell>
          <cell r="E277" t="str">
            <v>m</v>
          </cell>
          <cell r="H277">
            <v>799</v>
          </cell>
          <cell r="I277">
            <v>14914</v>
          </cell>
          <cell r="J277">
            <v>852</v>
          </cell>
          <cell r="K277">
            <v>15340</v>
          </cell>
          <cell r="S277">
            <v>14914</v>
          </cell>
          <cell r="U277">
            <v>0.05</v>
          </cell>
          <cell r="V277" t="str">
            <v>고케</v>
          </cell>
          <cell r="W277">
            <v>0.1176</v>
          </cell>
        </row>
        <row r="278">
          <cell r="A278">
            <v>278</v>
          </cell>
          <cell r="C278" t="str">
            <v>고압케이블</v>
          </cell>
          <cell r="D278" t="str">
            <v>6.9KV CV80sq/3C</v>
          </cell>
          <cell r="E278" t="str">
            <v>m</v>
          </cell>
          <cell r="H278">
            <v>799</v>
          </cell>
          <cell r="I278">
            <v>18345</v>
          </cell>
          <cell r="J278">
            <v>852</v>
          </cell>
          <cell r="S278">
            <v>18345</v>
          </cell>
          <cell r="U278">
            <v>0.05</v>
          </cell>
          <cell r="V278" t="str">
            <v>고케</v>
          </cell>
          <cell r="W278">
            <v>0.14399999999999999</v>
          </cell>
        </row>
        <row r="279">
          <cell r="A279">
            <v>279</v>
          </cell>
          <cell r="C279" t="str">
            <v>고압케이블</v>
          </cell>
          <cell r="D279" t="str">
            <v>6.9KV CV100sq/3C</v>
          </cell>
          <cell r="E279" t="str">
            <v>m</v>
          </cell>
          <cell r="H279">
            <v>799</v>
          </cell>
          <cell r="I279">
            <v>21448</v>
          </cell>
          <cell r="J279">
            <v>852</v>
          </cell>
          <cell r="K279">
            <v>22061</v>
          </cell>
          <cell r="S279">
            <v>21448</v>
          </cell>
          <cell r="U279">
            <v>0.05</v>
          </cell>
          <cell r="V279" t="str">
            <v>고케</v>
          </cell>
          <cell r="W279">
            <v>0.17039999999999997</v>
          </cell>
        </row>
        <row r="280">
          <cell r="A280">
            <v>280</v>
          </cell>
          <cell r="C280" t="str">
            <v>고압케이블</v>
          </cell>
          <cell r="D280" t="str">
            <v>6.9KV CV125sq/3C</v>
          </cell>
          <cell r="E280" t="str">
            <v>m</v>
          </cell>
          <cell r="H280">
            <v>799</v>
          </cell>
          <cell r="I280">
            <v>24633</v>
          </cell>
          <cell r="J280">
            <v>852</v>
          </cell>
          <cell r="S280">
            <v>24633</v>
          </cell>
          <cell r="U280">
            <v>0.05</v>
          </cell>
          <cell r="V280" t="str">
            <v>고케</v>
          </cell>
          <cell r="W280">
            <v>0.2016</v>
          </cell>
        </row>
        <row r="281">
          <cell r="A281">
            <v>281</v>
          </cell>
          <cell r="C281" t="str">
            <v>고압케이블</v>
          </cell>
          <cell r="D281" t="str">
            <v>6.9KV CV150sq/3C</v>
          </cell>
          <cell r="E281" t="str">
            <v>m</v>
          </cell>
          <cell r="H281">
            <v>799</v>
          </cell>
          <cell r="I281">
            <v>28881</v>
          </cell>
          <cell r="J281">
            <v>852</v>
          </cell>
          <cell r="K281">
            <v>29706</v>
          </cell>
          <cell r="S281">
            <v>28881</v>
          </cell>
          <cell r="U281">
            <v>0.05</v>
          </cell>
          <cell r="V281" t="str">
            <v>고케</v>
          </cell>
          <cell r="W281">
            <v>0.23280000000000001</v>
          </cell>
        </row>
        <row r="282">
          <cell r="A282">
            <v>282</v>
          </cell>
          <cell r="C282" t="str">
            <v>고압케이블</v>
          </cell>
          <cell r="D282" t="str">
            <v>6.9KV CV200sq/3C</v>
          </cell>
          <cell r="E282" t="str">
            <v>m</v>
          </cell>
          <cell r="H282">
            <v>799</v>
          </cell>
          <cell r="I282">
            <v>35813</v>
          </cell>
          <cell r="J282">
            <v>852</v>
          </cell>
          <cell r="K282">
            <v>36836</v>
          </cell>
          <cell r="S282">
            <v>35813</v>
          </cell>
          <cell r="U282">
            <v>0.05</v>
          </cell>
          <cell r="V282" t="str">
            <v>고케</v>
          </cell>
          <cell r="W282">
            <v>0.28079999999999999</v>
          </cell>
        </row>
        <row r="283">
          <cell r="A283">
            <v>283</v>
          </cell>
          <cell r="C283" t="str">
            <v>고압케이블</v>
          </cell>
          <cell r="D283" t="str">
            <v>6.9KV CV250sq/3C</v>
          </cell>
          <cell r="E283" t="str">
            <v>m</v>
          </cell>
          <cell r="H283">
            <v>799</v>
          </cell>
          <cell r="I283">
            <v>48389</v>
          </cell>
          <cell r="J283">
            <v>852</v>
          </cell>
          <cell r="K283">
            <v>49771</v>
          </cell>
          <cell r="S283">
            <v>48389</v>
          </cell>
          <cell r="U283">
            <v>0.05</v>
          </cell>
          <cell r="V283" t="str">
            <v>고케</v>
          </cell>
          <cell r="W283">
            <v>0.34079999999999994</v>
          </cell>
        </row>
        <row r="284">
          <cell r="A284">
            <v>284</v>
          </cell>
          <cell r="S284" t="str">
            <v/>
          </cell>
        </row>
        <row r="285">
          <cell r="A285">
            <v>285</v>
          </cell>
          <cell r="S285" t="str">
            <v/>
          </cell>
        </row>
        <row r="286">
          <cell r="A286">
            <v>286</v>
          </cell>
          <cell r="B286" t="str">
            <v>옥외</v>
          </cell>
          <cell r="C286" t="str">
            <v>고압케이블</v>
          </cell>
          <cell r="D286" t="str">
            <v>6.9KV CV8sq/1C</v>
          </cell>
          <cell r="E286" t="str">
            <v>m</v>
          </cell>
          <cell r="H286">
            <v>799</v>
          </cell>
          <cell r="I286">
            <v>1890</v>
          </cell>
          <cell r="J286">
            <v>851</v>
          </cell>
          <cell r="K286">
            <v>1944</v>
          </cell>
          <cell r="S286">
            <v>1890</v>
          </cell>
          <cell r="U286">
            <v>0.03</v>
          </cell>
          <cell r="V286" t="str">
            <v>고케</v>
          </cell>
          <cell r="W286">
            <v>1.6799999999999999E-2</v>
          </cell>
        </row>
        <row r="287">
          <cell r="A287">
            <v>287</v>
          </cell>
          <cell r="B287" t="str">
            <v>옥외</v>
          </cell>
          <cell r="C287" t="str">
            <v>고압케이블</v>
          </cell>
          <cell r="D287" t="str">
            <v>6.9KV CV14sq/1C</v>
          </cell>
          <cell r="E287" t="str">
            <v>m</v>
          </cell>
          <cell r="H287">
            <v>799</v>
          </cell>
          <cell r="I287">
            <v>2506</v>
          </cell>
          <cell r="J287">
            <v>851</v>
          </cell>
          <cell r="K287">
            <v>2577</v>
          </cell>
          <cell r="S287">
            <v>2506</v>
          </cell>
          <cell r="U287">
            <v>0.03</v>
          </cell>
          <cell r="V287" t="str">
            <v>고케</v>
          </cell>
          <cell r="W287">
            <v>2.4E-2</v>
          </cell>
        </row>
        <row r="288">
          <cell r="A288">
            <v>288</v>
          </cell>
          <cell r="B288" t="str">
            <v>옥외</v>
          </cell>
          <cell r="C288" t="str">
            <v>고압케이블</v>
          </cell>
          <cell r="D288" t="str">
            <v>6.9KV CV22sq/1C</v>
          </cell>
          <cell r="E288" t="str">
            <v>m</v>
          </cell>
          <cell r="H288">
            <v>799</v>
          </cell>
          <cell r="I288">
            <v>2933</v>
          </cell>
          <cell r="J288">
            <v>851</v>
          </cell>
          <cell r="K288">
            <v>3017</v>
          </cell>
          <cell r="S288">
            <v>2933</v>
          </cell>
          <cell r="U288">
            <v>0.03</v>
          </cell>
          <cell r="V288" t="str">
            <v>고케</v>
          </cell>
          <cell r="W288">
            <v>3.1199999999999999E-2</v>
          </cell>
        </row>
        <row r="289">
          <cell r="A289">
            <v>289</v>
          </cell>
          <cell r="B289" t="str">
            <v>옥외</v>
          </cell>
          <cell r="C289" t="str">
            <v>고압케이블</v>
          </cell>
          <cell r="D289" t="str">
            <v>6.9KV CV30sq/1C</v>
          </cell>
          <cell r="E289" t="str">
            <v>m</v>
          </cell>
          <cell r="H289">
            <v>799</v>
          </cell>
          <cell r="I289">
            <v>3394</v>
          </cell>
          <cell r="J289">
            <v>851</v>
          </cell>
          <cell r="S289">
            <v>3394</v>
          </cell>
          <cell r="U289">
            <v>0.03</v>
          </cell>
          <cell r="V289" t="str">
            <v>고케</v>
          </cell>
          <cell r="W289">
            <v>3.5999999999999997E-2</v>
          </cell>
        </row>
        <row r="290">
          <cell r="A290">
            <v>290</v>
          </cell>
          <cell r="B290" t="str">
            <v>옥외</v>
          </cell>
          <cell r="C290" t="str">
            <v>고압케이블</v>
          </cell>
          <cell r="D290" t="str">
            <v>6.9KV CV38sq/1C</v>
          </cell>
          <cell r="E290" t="str">
            <v>m</v>
          </cell>
          <cell r="H290">
            <v>799</v>
          </cell>
          <cell r="I290">
            <v>4106</v>
          </cell>
          <cell r="J290">
            <v>851</v>
          </cell>
          <cell r="K290">
            <v>4223</v>
          </cell>
          <cell r="S290">
            <v>4106</v>
          </cell>
          <cell r="U290">
            <v>0.03</v>
          </cell>
          <cell r="V290" t="str">
            <v>고케</v>
          </cell>
          <cell r="W290">
            <v>4.3199999999999995E-2</v>
          </cell>
        </row>
        <row r="291">
          <cell r="A291">
            <v>291</v>
          </cell>
          <cell r="B291" t="str">
            <v>옥외</v>
          </cell>
          <cell r="C291" t="str">
            <v>고압케이블</v>
          </cell>
          <cell r="D291" t="str">
            <v>6.9KV CV50sq/1C</v>
          </cell>
          <cell r="E291" t="str">
            <v>m</v>
          </cell>
          <cell r="H291">
            <v>799</v>
          </cell>
          <cell r="I291">
            <v>5162</v>
          </cell>
          <cell r="J291">
            <v>851</v>
          </cell>
          <cell r="S291">
            <v>5162</v>
          </cell>
          <cell r="U291">
            <v>0.03</v>
          </cell>
          <cell r="V291" t="str">
            <v>고케</v>
          </cell>
          <cell r="W291">
            <v>5.1599999999999993E-2</v>
          </cell>
        </row>
        <row r="292">
          <cell r="A292">
            <v>292</v>
          </cell>
          <cell r="B292" t="str">
            <v>옥외</v>
          </cell>
          <cell r="C292" t="str">
            <v>고압케이블</v>
          </cell>
          <cell r="D292" t="str">
            <v>6.9KV CV60sq/1C</v>
          </cell>
          <cell r="E292" t="str">
            <v>m</v>
          </cell>
          <cell r="H292">
            <v>799</v>
          </cell>
          <cell r="I292">
            <v>5463</v>
          </cell>
          <cell r="J292">
            <v>851</v>
          </cell>
          <cell r="K292">
            <v>5619</v>
          </cell>
          <cell r="S292">
            <v>5463</v>
          </cell>
          <cell r="U292">
            <v>0.03</v>
          </cell>
          <cell r="V292" t="str">
            <v>고케</v>
          </cell>
          <cell r="W292">
            <v>5.8799999999999998E-2</v>
          </cell>
        </row>
        <row r="293">
          <cell r="A293">
            <v>293</v>
          </cell>
          <cell r="B293" t="str">
            <v>옥외</v>
          </cell>
          <cell r="C293" t="str">
            <v>고압케이블</v>
          </cell>
          <cell r="D293" t="str">
            <v>6.9KV CV80sq/1C</v>
          </cell>
          <cell r="E293" t="str">
            <v>m</v>
          </cell>
          <cell r="H293">
            <v>799</v>
          </cell>
          <cell r="I293">
            <v>6037</v>
          </cell>
          <cell r="J293">
            <v>851</v>
          </cell>
          <cell r="S293">
            <v>6037</v>
          </cell>
          <cell r="U293">
            <v>0.03</v>
          </cell>
          <cell r="V293" t="str">
            <v>고케</v>
          </cell>
          <cell r="W293">
            <v>7.1999999999999995E-2</v>
          </cell>
        </row>
        <row r="294">
          <cell r="A294">
            <v>294</v>
          </cell>
          <cell r="B294" t="str">
            <v>옥외</v>
          </cell>
          <cell r="C294" t="str">
            <v>고압케이블</v>
          </cell>
          <cell r="D294" t="str">
            <v>6.9KV CV100sq/1C</v>
          </cell>
          <cell r="E294" t="str">
            <v>m</v>
          </cell>
          <cell r="H294">
            <v>799</v>
          </cell>
          <cell r="I294">
            <v>6610</v>
          </cell>
          <cell r="J294">
            <v>851</v>
          </cell>
          <cell r="K294">
            <v>6799</v>
          </cell>
          <cell r="S294">
            <v>6610</v>
          </cell>
          <cell r="U294">
            <v>0.03</v>
          </cell>
          <cell r="V294" t="str">
            <v>고케</v>
          </cell>
          <cell r="W294">
            <v>8.5199999999999984E-2</v>
          </cell>
        </row>
        <row r="295">
          <cell r="A295">
            <v>295</v>
          </cell>
          <cell r="B295" t="str">
            <v>옥외</v>
          </cell>
          <cell r="C295" t="str">
            <v>고압케이블</v>
          </cell>
          <cell r="D295" t="str">
            <v>6.9KV CV125sq/1C</v>
          </cell>
          <cell r="E295" t="str">
            <v>m</v>
          </cell>
          <cell r="H295">
            <v>799</v>
          </cell>
          <cell r="I295">
            <v>7796</v>
          </cell>
          <cell r="J295">
            <v>851</v>
          </cell>
          <cell r="S295">
            <v>7796</v>
          </cell>
          <cell r="U295">
            <v>0.03</v>
          </cell>
          <cell r="V295" t="str">
            <v>고케</v>
          </cell>
          <cell r="W295">
            <v>0.1008</v>
          </cell>
        </row>
        <row r="296">
          <cell r="A296">
            <v>296</v>
          </cell>
          <cell r="B296" t="str">
            <v>옥외</v>
          </cell>
          <cell r="C296" t="str">
            <v>고압케이블</v>
          </cell>
          <cell r="D296" t="str">
            <v>6.9KV CV150sq/1C</v>
          </cell>
          <cell r="E296" t="str">
            <v>m</v>
          </cell>
          <cell r="H296">
            <v>799</v>
          </cell>
          <cell r="I296">
            <v>10327</v>
          </cell>
          <cell r="J296">
            <v>851</v>
          </cell>
          <cell r="K296">
            <v>10622</v>
          </cell>
          <cell r="S296">
            <v>10327</v>
          </cell>
          <cell r="U296">
            <v>0.03</v>
          </cell>
          <cell r="V296" t="str">
            <v>고케</v>
          </cell>
          <cell r="W296">
            <v>0.1164</v>
          </cell>
        </row>
        <row r="297">
          <cell r="A297">
            <v>297</v>
          </cell>
          <cell r="B297" t="str">
            <v>옥외</v>
          </cell>
          <cell r="C297" t="str">
            <v>고압케이블</v>
          </cell>
          <cell r="D297" t="str">
            <v>6.9KV CV200sq/1C</v>
          </cell>
          <cell r="E297" t="str">
            <v>m</v>
          </cell>
          <cell r="H297">
            <v>799</v>
          </cell>
          <cell r="I297">
            <v>12964</v>
          </cell>
          <cell r="J297">
            <v>851</v>
          </cell>
          <cell r="K297">
            <v>13334</v>
          </cell>
          <cell r="S297">
            <v>12964</v>
          </cell>
          <cell r="U297">
            <v>0.03</v>
          </cell>
          <cell r="V297" t="str">
            <v>고케</v>
          </cell>
          <cell r="W297">
            <v>0.1404</v>
          </cell>
        </row>
        <row r="298">
          <cell r="A298">
            <v>298</v>
          </cell>
          <cell r="B298" t="str">
            <v>옥외</v>
          </cell>
          <cell r="C298" t="str">
            <v>고압케이블</v>
          </cell>
          <cell r="D298" t="str">
            <v>6.9KV CV250sq/1C</v>
          </cell>
          <cell r="E298" t="str">
            <v>m</v>
          </cell>
          <cell r="H298">
            <v>799</v>
          </cell>
          <cell r="I298">
            <v>15498</v>
          </cell>
          <cell r="J298">
            <v>851</v>
          </cell>
          <cell r="K298">
            <v>15940</v>
          </cell>
          <cell r="S298">
            <v>15498</v>
          </cell>
          <cell r="U298">
            <v>0.03</v>
          </cell>
          <cell r="V298" t="str">
            <v>고케</v>
          </cell>
          <cell r="W298">
            <v>0.17039999999999997</v>
          </cell>
        </row>
        <row r="299">
          <cell r="A299">
            <v>299</v>
          </cell>
          <cell r="S299" t="str">
            <v/>
          </cell>
        </row>
        <row r="300">
          <cell r="A300">
            <v>300</v>
          </cell>
          <cell r="S300" t="str">
            <v/>
          </cell>
        </row>
        <row r="301">
          <cell r="A301">
            <v>301</v>
          </cell>
          <cell r="B301" t="str">
            <v>옥외</v>
          </cell>
          <cell r="C301" t="str">
            <v>고압케이블</v>
          </cell>
          <cell r="D301" t="str">
            <v>6.9KV CV8sq/3C</v>
          </cell>
          <cell r="E301" t="str">
            <v>m</v>
          </cell>
          <cell r="H301">
            <v>799</v>
          </cell>
          <cell r="I301">
            <v>6505</v>
          </cell>
          <cell r="J301">
            <v>851</v>
          </cell>
          <cell r="K301">
            <v>6691</v>
          </cell>
          <cell r="S301">
            <v>6505</v>
          </cell>
          <cell r="U301">
            <v>0.03</v>
          </cell>
          <cell r="V301" t="str">
            <v>고케</v>
          </cell>
          <cell r="W301">
            <v>3.3599999999999998E-2</v>
          </cell>
        </row>
        <row r="302">
          <cell r="A302">
            <v>302</v>
          </cell>
          <cell r="B302" t="str">
            <v>옥외</v>
          </cell>
          <cell r="C302" t="str">
            <v>고압케이블</v>
          </cell>
          <cell r="D302" t="str">
            <v>6.9KV CV14sq/3C</v>
          </cell>
          <cell r="E302" t="str">
            <v>m</v>
          </cell>
          <cell r="H302">
            <v>799</v>
          </cell>
          <cell r="I302">
            <v>8435</v>
          </cell>
          <cell r="J302">
            <v>851</v>
          </cell>
          <cell r="K302">
            <v>8676</v>
          </cell>
          <cell r="S302">
            <v>8435</v>
          </cell>
          <cell r="U302">
            <v>0.03</v>
          </cell>
          <cell r="V302" t="str">
            <v>고케</v>
          </cell>
          <cell r="W302">
            <v>4.8000000000000001E-2</v>
          </cell>
        </row>
        <row r="303">
          <cell r="A303">
            <v>303</v>
          </cell>
          <cell r="B303" t="str">
            <v>옥외</v>
          </cell>
          <cell r="C303" t="str">
            <v>고압케이블</v>
          </cell>
          <cell r="D303" t="str">
            <v>6.9KV CV22sq/3C</v>
          </cell>
          <cell r="E303" t="str">
            <v>m</v>
          </cell>
          <cell r="H303">
            <v>799</v>
          </cell>
          <cell r="I303">
            <v>9996</v>
          </cell>
          <cell r="J303">
            <v>852</v>
          </cell>
          <cell r="K303">
            <v>10281</v>
          </cell>
          <cell r="S303">
            <v>9996</v>
          </cell>
          <cell r="U303">
            <v>0.03</v>
          </cell>
          <cell r="V303" t="str">
            <v>고케</v>
          </cell>
          <cell r="W303">
            <v>6.2399999999999997E-2</v>
          </cell>
        </row>
        <row r="304">
          <cell r="A304">
            <v>304</v>
          </cell>
          <cell r="B304" t="str">
            <v>옥외</v>
          </cell>
          <cell r="C304" t="str">
            <v>고압케이블</v>
          </cell>
          <cell r="D304" t="str">
            <v>6.9KV CV30sq/3C</v>
          </cell>
          <cell r="E304" t="str">
            <v>m</v>
          </cell>
          <cell r="H304">
            <v>799</v>
          </cell>
          <cell r="I304">
            <v>11108</v>
          </cell>
          <cell r="J304">
            <v>852</v>
          </cell>
          <cell r="S304">
            <v>11108</v>
          </cell>
          <cell r="U304">
            <v>0.03</v>
          </cell>
          <cell r="V304" t="str">
            <v>고케</v>
          </cell>
          <cell r="W304">
            <v>7.1999999999999995E-2</v>
          </cell>
        </row>
        <row r="305">
          <cell r="A305">
            <v>305</v>
          </cell>
          <cell r="B305" t="str">
            <v>옥외</v>
          </cell>
          <cell r="C305" t="str">
            <v>고압케이블</v>
          </cell>
          <cell r="D305" t="str">
            <v>6.9KV CV38sq/3C</v>
          </cell>
          <cell r="E305" t="str">
            <v>m</v>
          </cell>
          <cell r="H305">
            <v>799</v>
          </cell>
          <cell r="I305">
            <v>12693</v>
          </cell>
          <cell r="J305">
            <v>852</v>
          </cell>
          <cell r="K305">
            <v>13056</v>
          </cell>
          <cell r="S305">
            <v>12693</v>
          </cell>
          <cell r="U305">
            <v>0.03</v>
          </cell>
          <cell r="V305" t="str">
            <v>고케</v>
          </cell>
          <cell r="W305">
            <v>8.6399999999999991E-2</v>
          </cell>
        </row>
        <row r="306">
          <cell r="A306">
            <v>306</v>
          </cell>
          <cell r="B306" t="str">
            <v>옥외</v>
          </cell>
          <cell r="C306" t="str">
            <v>고압케이블</v>
          </cell>
          <cell r="D306" t="str">
            <v>6.9KV CV50sq/3C</v>
          </cell>
          <cell r="E306" t="str">
            <v>m</v>
          </cell>
          <cell r="H306">
            <v>799</v>
          </cell>
          <cell r="I306">
            <v>14159</v>
          </cell>
          <cell r="J306">
            <v>852</v>
          </cell>
          <cell r="S306">
            <v>14159</v>
          </cell>
          <cell r="U306">
            <v>0.03</v>
          </cell>
          <cell r="V306" t="str">
            <v>고케</v>
          </cell>
          <cell r="W306">
            <v>0.10319999999999999</v>
          </cell>
        </row>
        <row r="307">
          <cell r="A307">
            <v>307</v>
          </cell>
          <cell r="B307" t="str">
            <v>옥외</v>
          </cell>
          <cell r="C307" t="str">
            <v>고압케이블</v>
          </cell>
          <cell r="D307" t="str">
            <v>6.9KV CV60sq/3C</v>
          </cell>
          <cell r="E307" t="str">
            <v>m</v>
          </cell>
          <cell r="H307">
            <v>799</v>
          </cell>
          <cell r="I307">
            <v>14914</v>
          </cell>
          <cell r="J307">
            <v>852</v>
          </cell>
          <cell r="K307">
            <v>15340</v>
          </cell>
          <cell r="S307">
            <v>14914</v>
          </cell>
          <cell r="U307">
            <v>0.03</v>
          </cell>
          <cell r="V307" t="str">
            <v>고케</v>
          </cell>
          <cell r="W307">
            <v>0.1176</v>
          </cell>
        </row>
        <row r="308">
          <cell r="A308">
            <v>308</v>
          </cell>
          <cell r="B308" t="str">
            <v>옥외</v>
          </cell>
          <cell r="C308" t="str">
            <v>고압케이블</v>
          </cell>
          <cell r="D308" t="str">
            <v>6.9KV CV80sq/3C</v>
          </cell>
          <cell r="E308" t="str">
            <v>m</v>
          </cell>
          <cell r="H308">
            <v>799</v>
          </cell>
          <cell r="I308">
            <v>18345</v>
          </cell>
          <cell r="J308">
            <v>852</v>
          </cell>
          <cell r="S308">
            <v>18345</v>
          </cell>
          <cell r="U308">
            <v>0.03</v>
          </cell>
          <cell r="V308" t="str">
            <v>고케</v>
          </cell>
          <cell r="W308">
            <v>0.14399999999999999</v>
          </cell>
        </row>
        <row r="309">
          <cell r="A309">
            <v>309</v>
          </cell>
          <cell r="B309" t="str">
            <v>옥외</v>
          </cell>
          <cell r="C309" t="str">
            <v>고압케이블</v>
          </cell>
          <cell r="D309" t="str">
            <v>6.9KV CV100sq/3C</v>
          </cell>
          <cell r="E309" t="str">
            <v>m</v>
          </cell>
          <cell r="H309">
            <v>799</v>
          </cell>
          <cell r="I309">
            <v>21448</v>
          </cell>
          <cell r="J309">
            <v>852</v>
          </cell>
          <cell r="K309">
            <v>22061</v>
          </cell>
          <cell r="S309">
            <v>21448</v>
          </cell>
          <cell r="U309">
            <v>0.03</v>
          </cell>
          <cell r="V309" t="str">
            <v>고케</v>
          </cell>
          <cell r="W309">
            <v>0.17039999999999997</v>
          </cell>
        </row>
        <row r="310">
          <cell r="A310">
            <v>310</v>
          </cell>
          <cell r="B310" t="str">
            <v>옥외</v>
          </cell>
          <cell r="C310" t="str">
            <v>고압케이블</v>
          </cell>
          <cell r="D310" t="str">
            <v>6.9KV CV125sq/3C</v>
          </cell>
          <cell r="E310" t="str">
            <v>m</v>
          </cell>
          <cell r="H310">
            <v>799</v>
          </cell>
          <cell r="I310">
            <v>24633</v>
          </cell>
          <cell r="J310">
            <v>852</v>
          </cell>
          <cell r="S310">
            <v>24633</v>
          </cell>
          <cell r="U310">
            <v>0.03</v>
          </cell>
          <cell r="V310" t="str">
            <v>고케</v>
          </cell>
          <cell r="W310">
            <v>0.2016</v>
          </cell>
        </row>
        <row r="311">
          <cell r="A311">
            <v>311</v>
          </cell>
          <cell r="B311" t="str">
            <v>옥외</v>
          </cell>
          <cell r="C311" t="str">
            <v>고압케이블</v>
          </cell>
          <cell r="D311" t="str">
            <v>6.9KV CV150sq/3C</v>
          </cell>
          <cell r="E311" t="str">
            <v>m</v>
          </cell>
          <cell r="H311">
            <v>799</v>
          </cell>
          <cell r="I311">
            <v>28881</v>
          </cell>
          <cell r="J311">
            <v>852</v>
          </cell>
          <cell r="K311">
            <v>29706</v>
          </cell>
          <cell r="S311">
            <v>28881</v>
          </cell>
          <cell r="U311">
            <v>0.03</v>
          </cell>
          <cell r="V311" t="str">
            <v>고케</v>
          </cell>
          <cell r="W311">
            <v>0.23280000000000001</v>
          </cell>
        </row>
        <row r="312">
          <cell r="A312">
            <v>312</v>
          </cell>
          <cell r="B312" t="str">
            <v>옥외</v>
          </cell>
          <cell r="C312" t="str">
            <v>고압케이블</v>
          </cell>
          <cell r="D312" t="str">
            <v>6.9KV CV200sq/3C</v>
          </cell>
          <cell r="E312" t="str">
            <v>m</v>
          </cell>
          <cell r="H312">
            <v>799</v>
          </cell>
          <cell r="I312">
            <v>35813</v>
          </cell>
          <cell r="J312">
            <v>852</v>
          </cell>
          <cell r="K312">
            <v>36836</v>
          </cell>
          <cell r="S312">
            <v>35813</v>
          </cell>
          <cell r="U312">
            <v>0.03</v>
          </cell>
          <cell r="V312" t="str">
            <v>고케</v>
          </cell>
          <cell r="W312">
            <v>0.28079999999999999</v>
          </cell>
        </row>
        <row r="313">
          <cell r="A313">
            <v>313</v>
          </cell>
          <cell r="B313" t="str">
            <v>옥외</v>
          </cell>
          <cell r="C313" t="str">
            <v>고압케이블</v>
          </cell>
          <cell r="D313" t="str">
            <v>6.9KV CV250sq/3C</v>
          </cell>
          <cell r="E313" t="str">
            <v>m</v>
          </cell>
          <cell r="H313">
            <v>799</v>
          </cell>
          <cell r="I313">
            <v>48389</v>
          </cell>
          <cell r="J313">
            <v>852</v>
          </cell>
          <cell r="K313">
            <v>49771</v>
          </cell>
          <cell r="S313">
            <v>48389</v>
          </cell>
          <cell r="U313">
            <v>0.03</v>
          </cell>
          <cell r="V313" t="str">
            <v>고케</v>
          </cell>
          <cell r="W313">
            <v>0.34079999999999994</v>
          </cell>
        </row>
        <row r="314">
          <cell r="A314">
            <v>314</v>
          </cell>
          <cell r="S314" t="str">
            <v/>
          </cell>
        </row>
        <row r="315">
          <cell r="A315">
            <v>315</v>
          </cell>
          <cell r="S315" t="str">
            <v/>
          </cell>
        </row>
        <row r="316">
          <cell r="A316">
            <v>316</v>
          </cell>
          <cell r="C316" t="str">
            <v>저압 케이블</v>
          </cell>
          <cell r="D316" t="str">
            <v>600V EV 2.0 sq/1C</v>
          </cell>
          <cell r="E316" t="str">
            <v>m</v>
          </cell>
          <cell r="S316">
            <v>0</v>
          </cell>
          <cell r="U316">
            <v>0.05</v>
          </cell>
          <cell r="V316" t="str">
            <v>저케</v>
          </cell>
          <cell r="W316">
            <v>0.01</v>
          </cell>
        </row>
        <row r="317">
          <cell r="A317">
            <v>317</v>
          </cell>
          <cell r="C317" t="str">
            <v>저압 케이블</v>
          </cell>
          <cell r="D317" t="str">
            <v>600V EV 3.5sq/1C</v>
          </cell>
          <cell r="E317" t="str">
            <v>m</v>
          </cell>
          <cell r="S317">
            <v>0</v>
          </cell>
          <cell r="U317">
            <v>0.05</v>
          </cell>
          <cell r="V317" t="str">
            <v>저케</v>
          </cell>
          <cell r="W317">
            <v>1.0999999999999999E-2</v>
          </cell>
        </row>
        <row r="318">
          <cell r="A318">
            <v>318</v>
          </cell>
          <cell r="C318" t="str">
            <v>저압 케이블</v>
          </cell>
          <cell r="D318" t="str">
            <v>600V EV 5.5 sq/1C</v>
          </cell>
          <cell r="E318" t="str">
            <v>m</v>
          </cell>
          <cell r="S318">
            <v>0</v>
          </cell>
          <cell r="U318">
            <v>0.05</v>
          </cell>
          <cell r="V318" t="str">
            <v>저케</v>
          </cell>
          <cell r="W318">
            <v>1.2999999999999999E-2</v>
          </cell>
        </row>
        <row r="319">
          <cell r="A319">
            <v>319</v>
          </cell>
          <cell r="C319" t="str">
            <v>저압 케이블</v>
          </cell>
          <cell r="D319" t="str">
            <v>600V EV 8sq/1C</v>
          </cell>
          <cell r="E319" t="str">
            <v>m</v>
          </cell>
          <cell r="S319">
            <v>0</v>
          </cell>
          <cell r="U319">
            <v>0.05</v>
          </cell>
          <cell r="V319" t="str">
            <v>저케</v>
          </cell>
          <cell r="W319">
            <v>1.4E-2</v>
          </cell>
        </row>
        <row r="320">
          <cell r="A320">
            <v>320</v>
          </cell>
          <cell r="C320" t="str">
            <v>저압 케이블</v>
          </cell>
          <cell r="D320" t="str">
            <v>600V  EV  14sq/1C</v>
          </cell>
          <cell r="E320" t="str">
            <v>m</v>
          </cell>
          <cell r="S320">
            <v>0</v>
          </cell>
          <cell r="U320">
            <v>0.05</v>
          </cell>
          <cell r="V320" t="str">
            <v>저케</v>
          </cell>
          <cell r="W320">
            <v>0.02</v>
          </cell>
        </row>
        <row r="321">
          <cell r="A321">
            <v>321</v>
          </cell>
          <cell r="C321" t="str">
            <v>저압 케이블</v>
          </cell>
          <cell r="D321" t="str">
            <v>600V  EV 22sq/1C</v>
          </cell>
          <cell r="E321" t="str">
            <v>m</v>
          </cell>
          <cell r="S321">
            <v>0</v>
          </cell>
          <cell r="U321">
            <v>0.05</v>
          </cell>
          <cell r="V321" t="str">
            <v>저케</v>
          </cell>
          <cell r="W321">
            <v>2.5999999999999999E-2</v>
          </cell>
        </row>
        <row r="322">
          <cell r="A322">
            <v>322</v>
          </cell>
          <cell r="C322" t="str">
            <v>저압 케이블</v>
          </cell>
          <cell r="D322" t="str">
            <v>600V  EV 38sq/1C</v>
          </cell>
          <cell r="E322" t="str">
            <v>m</v>
          </cell>
          <cell r="S322">
            <v>0</v>
          </cell>
          <cell r="U322">
            <v>0.05</v>
          </cell>
          <cell r="V322" t="str">
            <v>저케</v>
          </cell>
          <cell r="W322">
            <v>3.5999999999999997E-2</v>
          </cell>
        </row>
        <row r="323">
          <cell r="A323">
            <v>323</v>
          </cell>
          <cell r="C323" t="str">
            <v>저압 케이블</v>
          </cell>
          <cell r="D323" t="str">
            <v>600V  EV 50sq/1C</v>
          </cell>
          <cell r="E323" t="str">
            <v>m</v>
          </cell>
          <cell r="S323">
            <v>0</v>
          </cell>
          <cell r="U323">
            <v>0.05</v>
          </cell>
          <cell r="V323" t="str">
            <v>저케</v>
          </cell>
          <cell r="W323">
            <v>4.2999999999999997E-2</v>
          </cell>
        </row>
        <row r="324">
          <cell r="A324">
            <v>324</v>
          </cell>
          <cell r="C324" t="str">
            <v>저압 케이블</v>
          </cell>
          <cell r="D324" t="str">
            <v>600V  EV 60sq/1C</v>
          </cell>
          <cell r="E324" t="str">
            <v>m</v>
          </cell>
          <cell r="S324">
            <v>0</v>
          </cell>
          <cell r="U324">
            <v>0.05</v>
          </cell>
          <cell r="V324" t="str">
            <v>저케</v>
          </cell>
          <cell r="W324">
            <v>4.9000000000000002E-2</v>
          </cell>
        </row>
        <row r="325">
          <cell r="A325">
            <v>325</v>
          </cell>
          <cell r="C325" t="str">
            <v>저압 케이블</v>
          </cell>
          <cell r="D325" t="str">
            <v>600V  EV 80sq/1C</v>
          </cell>
          <cell r="E325" t="str">
            <v>m</v>
          </cell>
          <cell r="S325">
            <v>0</v>
          </cell>
          <cell r="U325">
            <v>0.05</v>
          </cell>
          <cell r="V325" t="str">
            <v>저케</v>
          </cell>
          <cell r="W325">
            <v>0.06</v>
          </cell>
        </row>
        <row r="326">
          <cell r="A326">
            <v>326</v>
          </cell>
          <cell r="C326" t="str">
            <v>저압 케이블</v>
          </cell>
          <cell r="D326" t="str">
            <v>600V  EV 100sq/1C</v>
          </cell>
          <cell r="E326" t="str">
            <v>m</v>
          </cell>
          <cell r="S326">
            <v>0</v>
          </cell>
          <cell r="U326">
            <v>0.05</v>
          </cell>
          <cell r="V326" t="str">
            <v>저케</v>
          </cell>
          <cell r="W326">
            <v>7.0999999999999994E-2</v>
          </cell>
        </row>
        <row r="327">
          <cell r="A327">
            <v>327</v>
          </cell>
          <cell r="C327" t="str">
            <v>저압 케이블</v>
          </cell>
          <cell r="D327" t="str">
            <v>600V  EV 125sq/1C</v>
          </cell>
          <cell r="E327" t="str">
            <v>m</v>
          </cell>
          <cell r="S327">
            <v>0</v>
          </cell>
          <cell r="U327">
            <v>0.05</v>
          </cell>
          <cell r="V327" t="str">
            <v>저케</v>
          </cell>
          <cell r="W327">
            <v>8.4000000000000005E-2</v>
          </cell>
        </row>
        <row r="328">
          <cell r="A328">
            <v>328</v>
          </cell>
          <cell r="C328" t="str">
            <v>저압 케이블</v>
          </cell>
          <cell r="D328" t="str">
            <v>600V  EV 150sq/1C</v>
          </cell>
          <cell r="E328" t="str">
            <v>m</v>
          </cell>
          <cell r="S328">
            <v>0</v>
          </cell>
          <cell r="U328">
            <v>0.05</v>
          </cell>
          <cell r="V328" t="str">
            <v>저케</v>
          </cell>
          <cell r="W328">
            <v>9.7000000000000003E-2</v>
          </cell>
        </row>
        <row r="329">
          <cell r="A329">
            <v>329</v>
          </cell>
          <cell r="C329" t="str">
            <v>저압 케이블</v>
          </cell>
          <cell r="D329" t="str">
            <v>600V  EV 200sq/1C</v>
          </cell>
          <cell r="E329" t="str">
            <v>m</v>
          </cell>
          <cell r="S329">
            <v>0</v>
          </cell>
          <cell r="U329">
            <v>0.05</v>
          </cell>
          <cell r="V329" t="str">
            <v>저케</v>
          </cell>
          <cell r="W329">
            <v>0.11700000000000001</v>
          </cell>
        </row>
        <row r="330">
          <cell r="A330">
            <v>330</v>
          </cell>
          <cell r="C330" t="str">
            <v>저압 케이블</v>
          </cell>
          <cell r="D330" t="str">
            <v>600V  EV 250sq/1C</v>
          </cell>
          <cell r="E330" t="str">
            <v>m</v>
          </cell>
          <cell r="S330">
            <v>0</v>
          </cell>
          <cell r="U330">
            <v>0.05</v>
          </cell>
          <cell r="V330" t="str">
            <v>저케</v>
          </cell>
          <cell r="W330">
            <v>0.14199999999999999</v>
          </cell>
        </row>
        <row r="331">
          <cell r="A331">
            <v>331</v>
          </cell>
          <cell r="S331" t="str">
            <v/>
          </cell>
        </row>
        <row r="332">
          <cell r="A332">
            <v>332</v>
          </cell>
          <cell r="S332" t="str">
            <v/>
          </cell>
        </row>
        <row r="333">
          <cell r="A333">
            <v>333</v>
          </cell>
          <cell r="C333" t="str">
            <v>저압 케이블</v>
          </cell>
          <cell r="D333" t="str">
            <v>600V EV 2.0 sq/2C</v>
          </cell>
          <cell r="E333" t="str">
            <v>m</v>
          </cell>
          <cell r="S333">
            <v>0</v>
          </cell>
          <cell r="U333">
            <v>0.05</v>
          </cell>
          <cell r="V333" t="str">
            <v>저케</v>
          </cell>
          <cell r="W333">
            <v>1.3999999999999999E-2</v>
          </cell>
        </row>
        <row r="334">
          <cell r="A334">
            <v>334</v>
          </cell>
          <cell r="C334" t="str">
            <v>저압 케이블</v>
          </cell>
          <cell r="D334" t="str">
            <v>600V EV 3.5sq/2C</v>
          </cell>
          <cell r="E334" t="str">
            <v>m</v>
          </cell>
          <cell r="S334">
            <v>0</v>
          </cell>
          <cell r="U334">
            <v>0.05</v>
          </cell>
          <cell r="V334" t="str">
            <v>저케</v>
          </cell>
          <cell r="W334">
            <v>1.5399999999999999E-2</v>
          </cell>
        </row>
        <row r="335">
          <cell r="A335">
            <v>335</v>
          </cell>
          <cell r="C335" t="str">
            <v>저압 케이블</v>
          </cell>
          <cell r="D335" t="str">
            <v>600V EV 5.5 sq/2C</v>
          </cell>
          <cell r="E335" t="str">
            <v>m</v>
          </cell>
          <cell r="S335">
            <v>0</v>
          </cell>
          <cell r="U335">
            <v>0.05</v>
          </cell>
          <cell r="V335" t="str">
            <v>저케</v>
          </cell>
          <cell r="W335">
            <v>1.8199999999999997E-2</v>
          </cell>
        </row>
        <row r="336">
          <cell r="A336">
            <v>336</v>
          </cell>
          <cell r="C336" t="str">
            <v>저압 케이블</v>
          </cell>
          <cell r="D336" t="str">
            <v>600V EV 8sq/2C</v>
          </cell>
          <cell r="E336" t="str">
            <v>m</v>
          </cell>
          <cell r="S336">
            <v>0</v>
          </cell>
          <cell r="U336">
            <v>0.05</v>
          </cell>
          <cell r="V336" t="str">
            <v>저케</v>
          </cell>
          <cell r="W336">
            <v>1.9599999999999999E-2</v>
          </cell>
        </row>
        <row r="337">
          <cell r="A337">
            <v>337</v>
          </cell>
          <cell r="C337" t="str">
            <v>저압 케이블</v>
          </cell>
          <cell r="D337" t="str">
            <v>600V  EV  14sq/2C</v>
          </cell>
          <cell r="E337" t="str">
            <v>m</v>
          </cell>
          <cell r="S337">
            <v>0</v>
          </cell>
          <cell r="U337">
            <v>0.05</v>
          </cell>
          <cell r="V337" t="str">
            <v>저케</v>
          </cell>
          <cell r="W337">
            <v>2.7999999999999997E-2</v>
          </cell>
        </row>
        <row r="338">
          <cell r="A338">
            <v>338</v>
          </cell>
          <cell r="C338" t="str">
            <v>저압 케이블</v>
          </cell>
          <cell r="D338" t="str">
            <v>600V  EV 22sq/2C</v>
          </cell>
          <cell r="E338" t="str">
            <v>m</v>
          </cell>
          <cell r="S338">
            <v>0</v>
          </cell>
          <cell r="U338">
            <v>0.05</v>
          </cell>
          <cell r="V338" t="str">
            <v>저케</v>
          </cell>
          <cell r="W338">
            <v>3.6399999999999995E-2</v>
          </cell>
        </row>
        <row r="339">
          <cell r="A339">
            <v>339</v>
          </cell>
          <cell r="C339" t="str">
            <v>저압 케이블</v>
          </cell>
          <cell r="D339" t="str">
            <v>600V  EV 38sq/2C</v>
          </cell>
          <cell r="E339" t="str">
            <v>m</v>
          </cell>
          <cell r="S339">
            <v>0</v>
          </cell>
          <cell r="U339">
            <v>0.05</v>
          </cell>
          <cell r="V339" t="str">
            <v>저케</v>
          </cell>
          <cell r="W339">
            <v>5.0399999999999993E-2</v>
          </cell>
        </row>
        <row r="340">
          <cell r="A340">
            <v>340</v>
          </cell>
          <cell r="C340" t="str">
            <v>저압 케이블</v>
          </cell>
          <cell r="D340" t="str">
            <v>600V  EV 60sq/2C</v>
          </cell>
          <cell r="E340" t="str">
            <v>m</v>
          </cell>
          <cell r="S340">
            <v>0</v>
          </cell>
          <cell r="U340">
            <v>0.05</v>
          </cell>
          <cell r="V340" t="str">
            <v>저케</v>
          </cell>
          <cell r="W340">
            <v>6.8599999999999994E-2</v>
          </cell>
        </row>
        <row r="341">
          <cell r="A341">
            <v>341</v>
          </cell>
          <cell r="C341" t="str">
            <v>저압 케이블</v>
          </cell>
          <cell r="D341" t="str">
            <v>600V  EV 80sq/2C</v>
          </cell>
          <cell r="E341" t="str">
            <v>m</v>
          </cell>
          <cell r="S341">
            <v>0</v>
          </cell>
          <cell r="U341">
            <v>0.05</v>
          </cell>
          <cell r="V341" t="str">
            <v>저케</v>
          </cell>
          <cell r="W341">
            <v>8.3999999999999991E-2</v>
          </cell>
        </row>
        <row r="342">
          <cell r="A342">
            <v>342</v>
          </cell>
          <cell r="C342" t="str">
            <v>저압 케이블</v>
          </cell>
          <cell r="D342" t="str">
            <v>600V  EV 100sq/2C</v>
          </cell>
          <cell r="E342" t="str">
            <v>m</v>
          </cell>
          <cell r="S342">
            <v>0</v>
          </cell>
          <cell r="U342">
            <v>0.05</v>
          </cell>
          <cell r="V342" t="str">
            <v>저케</v>
          </cell>
          <cell r="W342">
            <v>9.9399999999999988E-2</v>
          </cell>
        </row>
        <row r="343">
          <cell r="A343">
            <v>343</v>
          </cell>
          <cell r="C343" t="str">
            <v>저압 케이블</v>
          </cell>
          <cell r="D343" t="str">
            <v>600V  EV 125sq/2C</v>
          </cell>
          <cell r="E343" t="str">
            <v>m</v>
          </cell>
          <cell r="S343">
            <v>0</v>
          </cell>
          <cell r="U343">
            <v>0.05</v>
          </cell>
          <cell r="V343" t="str">
            <v>저케</v>
          </cell>
          <cell r="W343">
            <v>0.1176</v>
          </cell>
        </row>
        <row r="344">
          <cell r="A344">
            <v>344</v>
          </cell>
          <cell r="C344" t="str">
            <v>저압 케이블</v>
          </cell>
          <cell r="D344" t="str">
            <v>600V  EV 150sq/2C</v>
          </cell>
          <cell r="E344" t="str">
            <v>m</v>
          </cell>
          <cell r="S344">
            <v>0</v>
          </cell>
          <cell r="U344">
            <v>0.05</v>
          </cell>
          <cell r="V344" t="str">
            <v>저케</v>
          </cell>
          <cell r="W344">
            <v>0.1358</v>
          </cell>
        </row>
        <row r="345">
          <cell r="A345">
            <v>345</v>
          </cell>
          <cell r="C345" t="str">
            <v>저압 케이블</v>
          </cell>
          <cell r="D345" t="str">
            <v>600V  EV 200sq/2C</v>
          </cell>
          <cell r="E345" t="str">
            <v>m</v>
          </cell>
          <cell r="S345">
            <v>0</v>
          </cell>
          <cell r="U345">
            <v>0.05</v>
          </cell>
          <cell r="V345" t="str">
            <v>저케</v>
          </cell>
          <cell r="W345">
            <v>0.1638</v>
          </cell>
        </row>
        <row r="346">
          <cell r="A346">
            <v>346</v>
          </cell>
          <cell r="C346" t="str">
            <v>저압 케이블</v>
          </cell>
          <cell r="D346" t="str">
            <v>600V  EV 250sq/2C</v>
          </cell>
          <cell r="E346" t="str">
            <v>m</v>
          </cell>
          <cell r="S346">
            <v>0</v>
          </cell>
          <cell r="U346">
            <v>0.05</v>
          </cell>
          <cell r="V346" t="str">
            <v>저케</v>
          </cell>
          <cell r="W346">
            <v>0.19879999999999998</v>
          </cell>
        </row>
        <row r="347">
          <cell r="A347">
            <v>347</v>
          </cell>
          <cell r="S347" t="str">
            <v/>
          </cell>
        </row>
        <row r="348">
          <cell r="A348">
            <v>348</v>
          </cell>
          <cell r="S348" t="str">
            <v/>
          </cell>
        </row>
        <row r="349">
          <cell r="A349">
            <v>349</v>
          </cell>
          <cell r="C349" t="str">
            <v>저압 케이블</v>
          </cell>
          <cell r="D349" t="str">
            <v>600V EV 2.0 sq/3C</v>
          </cell>
          <cell r="E349" t="str">
            <v>m</v>
          </cell>
          <cell r="S349">
            <v>0</v>
          </cell>
          <cell r="U349">
            <v>0.05</v>
          </cell>
          <cell r="V349" t="str">
            <v>저케</v>
          </cell>
          <cell r="W349">
            <v>0.02</v>
          </cell>
        </row>
        <row r="350">
          <cell r="A350">
            <v>350</v>
          </cell>
          <cell r="C350" t="str">
            <v>저압 케이블</v>
          </cell>
          <cell r="D350" t="str">
            <v>600V EV 3.5sq/3C</v>
          </cell>
          <cell r="E350" t="str">
            <v>m</v>
          </cell>
          <cell r="S350">
            <v>0</v>
          </cell>
          <cell r="U350">
            <v>0.05</v>
          </cell>
          <cell r="V350" t="str">
            <v>저케</v>
          </cell>
          <cell r="W350">
            <v>2.1999999999999999E-2</v>
          </cell>
        </row>
        <row r="351">
          <cell r="A351">
            <v>351</v>
          </cell>
          <cell r="C351" t="str">
            <v>저압 케이블</v>
          </cell>
          <cell r="D351" t="str">
            <v>600V EV 5.5 sq/3C</v>
          </cell>
          <cell r="E351" t="str">
            <v>m</v>
          </cell>
          <cell r="S351">
            <v>0</v>
          </cell>
          <cell r="U351">
            <v>0.05</v>
          </cell>
          <cell r="V351" t="str">
            <v>저케</v>
          </cell>
          <cell r="W351">
            <v>2.5999999999999999E-2</v>
          </cell>
        </row>
        <row r="352">
          <cell r="A352">
            <v>352</v>
          </cell>
          <cell r="C352" t="str">
            <v>저압 케이블</v>
          </cell>
          <cell r="D352" t="str">
            <v>600V EV 8sq/3C</v>
          </cell>
          <cell r="E352" t="str">
            <v>m</v>
          </cell>
          <cell r="S352">
            <v>0</v>
          </cell>
          <cell r="U352">
            <v>0.05</v>
          </cell>
          <cell r="V352" t="str">
            <v>저케</v>
          </cell>
          <cell r="W352">
            <v>2.8000000000000001E-2</v>
          </cell>
        </row>
        <row r="353">
          <cell r="A353">
            <v>353</v>
          </cell>
          <cell r="C353" t="str">
            <v>저압 케이블</v>
          </cell>
          <cell r="D353" t="str">
            <v>600V  EV  14sq/3C</v>
          </cell>
          <cell r="E353" t="str">
            <v>m</v>
          </cell>
          <cell r="S353">
            <v>0</v>
          </cell>
          <cell r="U353">
            <v>0.05</v>
          </cell>
          <cell r="V353" t="str">
            <v>저케</v>
          </cell>
          <cell r="W353">
            <v>0.04</v>
          </cell>
        </row>
        <row r="354">
          <cell r="A354">
            <v>354</v>
          </cell>
          <cell r="C354" t="str">
            <v>저압 케이블</v>
          </cell>
          <cell r="D354" t="str">
            <v>600V  EV 22sq/3C</v>
          </cell>
          <cell r="E354" t="str">
            <v>m</v>
          </cell>
          <cell r="S354">
            <v>0</v>
          </cell>
          <cell r="U354">
            <v>0.05</v>
          </cell>
          <cell r="V354" t="str">
            <v>저케</v>
          </cell>
          <cell r="W354">
            <v>5.1999999999999998E-2</v>
          </cell>
        </row>
        <row r="355">
          <cell r="A355">
            <v>355</v>
          </cell>
          <cell r="C355" t="str">
            <v>저압 케이블</v>
          </cell>
          <cell r="D355" t="str">
            <v>600V  EV 38sq/3C</v>
          </cell>
          <cell r="E355" t="str">
            <v>m</v>
          </cell>
          <cell r="S355">
            <v>0</v>
          </cell>
          <cell r="U355">
            <v>0.05</v>
          </cell>
          <cell r="V355" t="str">
            <v>저케</v>
          </cell>
          <cell r="W355">
            <v>7.1999999999999995E-2</v>
          </cell>
        </row>
        <row r="356">
          <cell r="A356">
            <v>356</v>
          </cell>
          <cell r="C356" t="str">
            <v>저압 케이블</v>
          </cell>
          <cell r="D356" t="str">
            <v>600V  EV 60sq/3C</v>
          </cell>
          <cell r="E356" t="str">
            <v>m</v>
          </cell>
          <cell r="S356">
            <v>0</v>
          </cell>
          <cell r="U356">
            <v>0.05</v>
          </cell>
          <cell r="V356" t="str">
            <v>저케</v>
          </cell>
          <cell r="W356">
            <v>9.8000000000000004E-2</v>
          </cell>
        </row>
        <row r="357">
          <cell r="A357">
            <v>357</v>
          </cell>
          <cell r="C357" t="str">
            <v>저압 케이블</v>
          </cell>
          <cell r="D357" t="str">
            <v>600V  EV 80sq/3C</v>
          </cell>
          <cell r="E357" t="str">
            <v>m</v>
          </cell>
          <cell r="S357">
            <v>0</v>
          </cell>
          <cell r="U357">
            <v>0.05</v>
          </cell>
          <cell r="V357" t="str">
            <v>저케</v>
          </cell>
          <cell r="W357">
            <v>0.12</v>
          </cell>
        </row>
        <row r="358">
          <cell r="A358">
            <v>358</v>
          </cell>
          <cell r="C358" t="str">
            <v>저압 케이블</v>
          </cell>
          <cell r="D358" t="str">
            <v>600V  EV 100sq/3C</v>
          </cell>
          <cell r="E358" t="str">
            <v>m</v>
          </cell>
          <cell r="S358">
            <v>0</v>
          </cell>
          <cell r="U358">
            <v>0.05</v>
          </cell>
          <cell r="V358" t="str">
            <v>저케</v>
          </cell>
          <cell r="W358">
            <v>0.14199999999999999</v>
          </cell>
        </row>
        <row r="359">
          <cell r="A359">
            <v>359</v>
          </cell>
          <cell r="C359" t="str">
            <v>저압 케이블</v>
          </cell>
          <cell r="D359" t="str">
            <v>600V  EV 125sq/3C</v>
          </cell>
          <cell r="E359" t="str">
            <v>m</v>
          </cell>
          <cell r="S359">
            <v>0</v>
          </cell>
          <cell r="U359">
            <v>0.05</v>
          </cell>
          <cell r="V359" t="str">
            <v>저케</v>
          </cell>
          <cell r="W359">
            <v>0.16800000000000001</v>
          </cell>
        </row>
        <row r="360">
          <cell r="A360">
            <v>360</v>
          </cell>
          <cell r="C360" t="str">
            <v>저압 케이블</v>
          </cell>
          <cell r="D360" t="str">
            <v>600V  EV 150sq/3C</v>
          </cell>
          <cell r="E360" t="str">
            <v>m</v>
          </cell>
          <cell r="S360">
            <v>0</v>
          </cell>
          <cell r="U360">
            <v>0.05</v>
          </cell>
          <cell r="V360" t="str">
            <v>저케</v>
          </cell>
          <cell r="W360">
            <v>0.19400000000000001</v>
          </cell>
        </row>
        <row r="361">
          <cell r="A361">
            <v>361</v>
          </cell>
          <cell r="C361" t="str">
            <v>저압 케이블</v>
          </cell>
          <cell r="D361" t="str">
            <v>600V  EV 200sq/3C</v>
          </cell>
          <cell r="E361" t="str">
            <v>m</v>
          </cell>
          <cell r="S361">
            <v>0</v>
          </cell>
          <cell r="U361">
            <v>0.05</v>
          </cell>
          <cell r="V361" t="str">
            <v>저케</v>
          </cell>
          <cell r="W361">
            <v>0.23400000000000001</v>
          </cell>
        </row>
        <row r="362">
          <cell r="A362">
            <v>362</v>
          </cell>
          <cell r="C362" t="str">
            <v>저압 케이블</v>
          </cell>
          <cell r="D362" t="str">
            <v>600V  EV 250sq/3C</v>
          </cell>
          <cell r="E362" t="str">
            <v>m</v>
          </cell>
          <cell r="S362">
            <v>0</v>
          </cell>
          <cell r="U362">
            <v>0.05</v>
          </cell>
          <cell r="V362" t="str">
            <v>저케</v>
          </cell>
          <cell r="W362">
            <v>0.28399999999999997</v>
          </cell>
        </row>
        <row r="363">
          <cell r="A363">
            <v>363</v>
          </cell>
          <cell r="S363" t="str">
            <v/>
          </cell>
        </row>
        <row r="364">
          <cell r="A364">
            <v>364</v>
          </cell>
          <cell r="S364" t="str">
            <v/>
          </cell>
        </row>
        <row r="365">
          <cell r="A365">
            <v>365</v>
          </cell>
          <cell r="C365" t="str">
            <v>저압 케이블</v>
          </cell>
          <cell r="D365" t="str">
            <v>600V EV 2.0 sq/4C</v>
          </cell>
          <cell r="E365" t="str">
            <v>m</v>
          </cell>
          <cell r="S365">
            <v>0</v>
          </cell>
          <cell r="U365">
            <v>0.05</v>
          </cell>
          <cell r="V365" t="str">
            <v>저케</v>
          </cell>
          <cell r="W365">
            <v>2.6000000000000002E-2</v>
          </cell>
        </row>
        <row r="366">
          <cell r="A366">
            <v>366</v>
          </cell>
          <cell r="C366" t="str">
            <v>저압 케이블</v>
          </cell>
          <cell r="D366" t="str">
            <v>600V EV 3.5sq/4C</v>
          </cell>
          <cell r="E366" t="str">
            <v>m</v>
          </cell>
          <cell r="S366">
            <v>0</v>
          </cell>
          <cell r="U366">
            <v>0.05</v>
          </cell>
          <cell r="V366" t="str">
            <v>저케</v>
          </cell>
          <cell r="W366">
            <v>2.86E-2</v>
          </cell>
        </row>
        <row r="367">
          <cell r="A367">
            <v>367</v>
          </cell>
          <cell r="C367" t="str">
            <v>저압 케이블</v>
          </cell>
          <cell r="D367" t="str">
            <v>600V EV 5.5 sq/4C</v>
          </cell>
          <cell r="E367" t="str">
            <v>m</v>
          </cell>
          <cell r="S367">
            <v>0</v>
          </cell>
          <cell r="U367">
            <v>0.05</v>
          </cell>
          <cell r="V367" t="str">
            <v>저케</v>
          </cell>
          <cell r="W367">
            <v>3.3799999999999997E-2</v>
          </cell>
        </row>
        <row r="368">
          <cell r="A368">
            <v>368</v>
          </cell>
          <cell r="C368" t="str">
            <v>저압 케이블</v>
          </cell>
          <cell r="D368" t="str">
            <v>600V EV 8sq/4C</v>
          </cell>
          <cell r="E368" t="str">
            <v>m</v>
          </cell>
          <cell r="S368">
            <v>0</v>
          </cell>
          <cell r="U368">
            <v>0.05</v>
          </cell>
          <cell r="V368" t="str">
            <v>저케</v>
          </cell>
          <cell r="W368">
            <v>3.6400000000000002E-2</v>
          </cell>
        </row>
        <row r="369">
          <cell r="A369">
            <v>369</v>
          </cell>
          <cell r="C369" t="str">
            <v>저압 케이블</v>
          </cell>
          <cell r="D369" t="str">
            <v>600V  EV  14sq/4C</v>
          </cell>
          <cell r="E369" t="str">
            <v>m</v>
          </cell>
          <cell r="S369">
            <v>0</v>
          </cell>
          <cell r="U369">
            <v>0.05</v>
          </cell>
          <cell r="V369" t="str">
            <v>저케</v>
          </cell>
          <cell r="W369">
            <v>5.2000000000000005E-2</v>
          </cell>
        </row>
        <row r="370">
          <cell r="A370">
            <v>370</v>
          </cell>
          <cell r="C370" t="str">
            <v>저압 케이블</v>
          </cell>
          <cell r="D370" t="str">
            <v>600V  EV 22sq/4C</v>
          </cell>
          <cell r="E370" t="str">
            <v>m</v>
          </cell>
          <cell r="S370">
            <v>0</v>
          </cell>
          <cell r="U370">
            <v>0.05</v>
          </cell>
          <cell r="V370" t="str">
            <v>저케</v>
          </cell>
          <cell r="W370">
            <v>6.7599999999999993E-2</v>
          </cell>
        </row>
        <row r="371">
          <cell r="A371">
            <v>371</v>
          </cell>
          <cell r="C371" t="str">
            <v>저압 케이블</v>
          </cell>
          <cell r="D371" t="str">
            <v>600V  EV 38sq/4C</v>
          </cell>
          <cell r="E371" t="str">
            <v>m</v>
          </cell>
          <cell r="S371">
            <v>0</v>
          </cell>
          <cell r="U371">
            <v>0.05</v>
          </cell>
          <cell r="V371" t="str">
            <v>저케</v>
          </cell>
          <cell r="W371">
            <v>9.3600000000000003E-2</v>
          </cell>
        </row>
        <row r="372">
          <cell r="A372">
            <v>372</v>
          </cell>
          <cell r="C372" t="str">
            <v>저압 케이블</v>
          </cell>
          <cell r="D372" t="str">
            <v>600V  EV 60sq/4C</v>
          </cell>
          <cell r="E372" t="str">
            <v>m</v>
          </cell>
          <cell r="S372">
            <v>0</v>
          </cell>
          <cell r="U372">
            <v>0.05</v>
          </cell>
          <cell r="V372" t="str">
            <v>저케</v>
          </cell>
          <cell r="W372">
            <v>0.12740000000000001</v>
          </cell>
        </row>
        <row r="373">
          <cell r="A373">
            <v>373</v>
          </cell>
          <cell r="C373" t="str">
            <v>저압 케이블</v>
          </cell>
          <cell r="D373" t="str">
            <v>600V  EV 80sq/4C</v>
          </cell>
          <cell r="E373" t="str">
            <v>m</v>
          </cell>
          <cell r="S373">
            <v>0</v>
          </cell>
          <cell r="U373">
            <v>0.05</v>
          </cell>
          <cell r="V373" t="str">
            <v>저케</v>
          </cell>
          <cell r="W373">
            <v>0.156</v>
          </cell>
        </row>
        <row r="374">
          <cell r="A374">
            <v>374</v>
          </cell>
          <cell r="C374" t="str">
            <v>저압 케이블</v>
          </cell>
          <cell r="D374" t="str">
            <v>600V  EV 100sq/4C</v>
          </cell>
          <cell r="E374" t="str">
            <v>m</v>
          </cell>
          <cell r="S374">
            <v>0</v>
          </cell>
          <cell r="U374">
            <v>0.05</v>
          </cell>
          <cell r="V374" t="str">
            <v>저케</v>
          </cell>
          <cell r="W374">
            <v>0.18459999999999999</v>
          </cell>
        </row>
        <row r="375">
          <cell r="A375">
            <v>375</v>
          </cell>
          <cell r="C375" t="str">
            <v>저압 케이블</v>
          </cell>
          <cell r="D375" t="str">
            <v>600V  EV 125sq/4C</v>
          </cell>
          <cell r="E375" t="str">
            <v>m</v>
          </cell>
          <cell r="S375">
            <v>0</v>
          </cell>
          <cell r="U375">
            <v>0.05</v>
          </cell>
          <cell r="V375" t="str">
            <v>저케</v>
          </cell>
          <cell r="W375">
            <v>0.21840000000000001</v>
          </cell>
        </row>
        <row r="376">
          <cell r="A376">
            <v>376</v>
          </cell>
          <cell r="C376" t="str">
            <v>저압 케이블</v>
          </cell>
          <cell r="D376" t="str">
            <v>600V  EV 150sq/4C</v>
          </cell>
          <cell r="E376" t="str">
            <v>m</v>
          </cell>
          <cell r="S376">
            <v>0</v>
          </cell>
          <cell r="U376">
            <v>0.05</v>
          </cell>
          <cell r="V376" t="str">
            <v>저케</v>
          </cell>
          <cell r="W376">
            <v>0.25220000000000004</v>
          </cell>
        </row>
        <row r="377">
          <cell r="A377">
            <v>377</v>
          </cell>
          <cell r="C377" t="str">
            <v>저압 케이블</v>
          </cell>
          <cell r="D377" t="str">
            <v>600V  EV 200sq/4C</v>
          </cell>
          <cell r="E377" t="str">
            <v>m</v>
          </cell>
          <cell r="S377">
            <v>0</v>
          </cell>
          <cell r="U377">
            <v>0.05</v>
          </cell>
          <cell r="V377" t="str">
            <v>저케</v>
          </cell>
          <cell r="W377">
            <v>0.30420000000000003</v>
          </cell>
        </row>
        <row r="378">
          <cell r="A378">
            <v>378</v>
          </cell>
          <cell r="C378" t="str">
            <v>저압 케이블</v>
          </cell>
          <cell r="D378" t="str">
            <v>600V  EV 250sq/4C</v>
          </cell>
          <cell r="E378" t="str">
            <v>m</v>
          </cell>
          <cell r="S378">
            <v>0</v>
          </cell>
          <cell r="U378">
            <v>0.05</v>
          </cell>
          <cell r="V378" t="str">
            <v>저케</v>
          </cell>
          <cell r="W378">
            <v>0.36919999999999997</v>
          </cell>
        </row>
        <row r="379">
          <cell r="A379">
            <v>379</v>
          </cell>
          <cell r="S379" t="str">
            <v/>
          </cell>
        </row>
        <row r="380">
          <cell r="A380">
            <v>380</v>
          </cell>
          <cell r="S380" t="str">
            <v/>
          </cell>
        </row>
        <row r="381">
          <cell r="A381">
            <v>381</v>
          </cell>
          <cell r="B381" t="str">
            <v>옥외</v>
          </cell>
          <cell r="C381" t="str">
            <v>저압 케이블</v>
          </cell>
          <cell r="D381" t="str">
            <v>600V EV 2.0 sq/1C</v>
          </cell>
          <cell r="E381" t="str">
            <v>m</v>
          </cell>
          <cell r="S381">
            <v>0</v>
          </cell>
          <cell r="U381">
            <v>0.03</v>
          </cell>
          <cell r="V381" t="str">
            <v>저케</v>
          </cell>
          <cell r="W381">
            <v>0.01</v>
          </cell>
        </row>
        <row r="382">
          <cell r="A382">
            <v>382</v>
          </cell>
          <cell r="B382" t="str">
            <v>옥외</v>
          </cell>
          <cell r="C382" t="str">
            <v>저압 케이블</v>
          </cell>
          <cell r="D382" t="str">
            <v>600V EV 3.5sq/1C</v>
          </cell>
          <cell r="E382" t="str">
            <v>m</v>
          </cell>
          <cell r="S382">
            <v>0</v>
          </cell>
          <cell r="U382">
            <v>0.03</v>
          </cell>
          <cell r="V382" t="str">
            <v>저케</v>
          </cell>
          <cell r="W382">
            <v>1.0999999999999999E-2</v>
          </cell>
        </row>
        <row r="383">
          <cell r="A383">
            <v>383</v>
          </cell>
          <cell r="B383" t="str">
            <v>옥외</v>
          </cell>
          <cell r="C383" t="str">
            <v>저압 케이블</v>
          </cell>
          <cell r="D383" t="str">
            <v>600V EV 5.5 sq/1C</v>
          </cell>
          <cell r="E383" t="str">
            <v>m</v>
          </cell>
          <cell r="S383">
            <v>0</v>
          </cell>
          <cell r="U383">
            <v>0.03</v>
          </cell>
          <cell r="V383" t="str">
            <v>저케</v>
          </cell>
          <cell r="W383">
            <v>1.2999999999999999E-2</v>
          </cell>
        </row>
        <row r="384">
          <cell r="A384">
            <v>384</v>
          </cell>
          <cell r="B384" t="str">
            <v>옥외</v>
          </cell>
          <cell r="C384" t="str">
            <v>저압 케이블</v>
          </cell>
          <cell r="D384" t="str">
            <v>600V EV 8sq/1C</v>
          </cell>
          <cell r="E384" t="str">
            <v>m</v>
          </cell>
          <cell r="S384">
            <v>0</v>
          </cell>
          <cell r="U384">
            <v>0.03</v>
          </cell>
          <cell r="V384" t="str">
            <v>저케</v>
          </cell>
          <cell r="W384">
            <v>1.4E-2</v>
          </cell>
        </row>
        <row r="385">
          <cell r="A385">
            <v>385</v>
          </cell>
          <cell r="B385" t="str">
            <v>옥외</v>
          </cell>
          <cell r="C385" t="str">
            <v>저압 케이블</v>
          </cell>
          <cell r="D385" t="str">
            <v>600V  EV  14sq/1C</v>
          </cell>
          <cell r="E385" t="str">
            <v>m</v>
          </cell>
          <cell r="S385">
            <v>0</v>
          </cell>
          <cell r="U385">
            <v>0.03</v>
          </cell>
          <cell r="V385" t="str">
            <v>저케</v>
          </cell>
          <cell r="W385">
            <v>0.02</v>
          </cell>
        </row>
        <row r="386">
          <cell r="A386">
            <v>386</v>
          </cell>
          <cell r="B386" t="str">
            <v>옥외</v>
          </cell>
          <cell r="C386" t="str">
            <v>저압 케이블</v>
          </cell>
          <cell r="D386" t="str">
            <v>600V  EV 22sq/1C</v>
          </cell>
          <cell r="E386" t="str">
            <v>m</v>
          </cell>
          <cell r="S386">
            <v>0</v>
          </cell>
          <cell r="U386">
            <v>0.03</v>
          </cell>
          <cell r="V386" t="str">
            <v>저케</v>
          </cell>
          <cell r="W386">
            <v>2.5999999999999999E-2</v>
          </cell>
        </row>
        <row r="387">
          <cell r="A387">
            <v>387</v>
          </cell>
          <cell r="B387" t="str">
            <v>옥외</v>
          </cell>
          <cell r="C387" t="str">
            <v>저압 케이블</v>
          </cell>
          <cell r="D387" t="str">
            <v>600V  EV 38sq/1C</v>
          </cell>
          <cell r="E387" t="str">
            <v>m</v>
          </cell>
          <cell r="S387">
            <v>0</v>
          </cell>
          <cell r="U387">
            <v>0.03</v>
          </cell>
          <cell r="V387" t="str">
            <v>저케</v>
          </cell>
          <cell r="W387">
            <v>3.5999999999999997E-2</v>
          </cell>
        </row>
        <row r="388">
          <cell r="A388">
            <v>388</v>
          </cell>
          <cell r="B388" t="str">
            <v>옥외</v>
          </cell>
          <cell r="C388" t="str">
            <v>저압 케이블</v>
          </cell>
          <cell r="D388" t="str">
            <v>600V  EV 50sq/1C</v>
          </cell>
          <cell r="E388" t="str">
            <v>m</v>
          </cell>
          <cell r="S388">
            <v>0</v>
          </cell>
          <cell r="U388">
            <v>0.03</v>
          </cell>
          <cell r="V388" t="str">
            <v>저케</v>
          </cell>
          <cell r="W388">
            <v>4.2999999999999997E-2</v>
          </cell>
        </row>
        <row r="389">
          <cell r="A389">
            <v>389</v>
          </cell>
          <cell r="B389" t="str">
            <v>옥외</v>
          </cell>
          <cell r="C389" t="str">
            <v>저압 케이블</v>
          </cell>
          <cell r="D389" t="str">
            <v>600V  EV 60sq/1C</v>
          </cell>
          <cell r="E389" t="str">
            <v>m</v>
          </cell>
          <cell r="S389">
            <v>0</v>
          </cell>
          <cell r="U389">
            <v>0.03</v>
          </cell>
          <cell r="V389" t="str">
            <v>저케</v>
          </cell>
          <cell r="W389">
            <v>4.9000000000000002E-2</v>
          </cell>
        </row>
        <row r="390">
          <cell r="A390">
            <v>390</v>
          </cell>
          <cell r="B390" t="str">
            <v>옥외</v>
          </cell>
          <cell r="C390" t="str">
            <v>저압 케이블</v>
          </cell>
          <cell r="D390" t="str">
            <v>600V  EV 80sq/1C</v>
          </cell>
          <cell r="E390" t="str">
            <v>m</v>
          </cell>
          <cell r="S390">
            <v>0</v>
          </cell>
          <cell r="U390">
            <v>0.03</v>
          </cell>
          <cell r="V390" t="str">
            <v>저케</v>
          </cell>
          <cell r="W390">
            <v>0.06</v>
          </cell>
        </row>
        <row r="391">
          <cell r="A391">
            <v>391</v>
          </cell>
          <cell r="B391" t="str">
            <v>옥외</v>
          </cell>
          <cell r="C391" t="str">
            <v>저압 케이블</v>
          </cell>
          <cell r="D391" t="str">
            <v>600V  EV 100sq/1C</v>
          </cell>
          <cell r="E391" t="str">
            <v>m</v>
          </cell>
          <cell r="S391">
            <v>0</v>
          </cell>
          <cell r="U391">
            <v>0.03</v>
          </cell>
          <cell r="V391" t="str">
            <v>저케</v>
          </cell>
          <cell r="W391">
            <v>7.0999999999999994E-2</v>
          </cell>
        </row>
        <row r="392">
          <cell r="A392">
            <v>392</v>
          </cell>
          <cell r="B392" t="str">
            <v>옥외</v>
          </cell>
          <cell r="C392" t="str">
            <v>저압 케이블</v>
          </cell>
          <cell r="D392" t="str">
            <v>600V  EV 125sq/1C</v>
          </cell>
          <cell r="E392" t="str">
            <v>m</v>
          </cell>
          <cell r="S392">
            <v>0</v>
          </cell>
          <cell r="U392">
            <v>0.03</v>
          </cell>
          <cell r="V392" t="str">
            <v>저케</v>
          </cell>
          <cell r="W392">
            <v>8.4000000000000005E-2</v>
          </cell>
        </row>
        <row r="393">
          <cell r="A393">
            <v>393</v>
          </cell>
          <cell r="B393" t="str">
            <v>옥외</v>
          </cell>
          <cell r="C393" t="str">
            <v>저압 케이블</v>
          </cell>
          <cell r="D393" t="str">
            <v>600V  EV 150sq/1C</v>
          </cell>
          <cell r="E393" t="str">
            <v>m</v>
          </cell>
          <cell r="S393">
            <v>0</v>
          </cell>
          <cell r="U393">
            <v>0.03</v>
          </cell>
          <cell r="V393" t="str">
            <v>저케</v>
          </cell>
          <cell r="W393">
            <v>9.7000000000000003E-2</v>
          </cell>
        </row>
        <row r="394">
          <cell r="A394">
            <v>394</v>
          </cell>
          <cell r="B394" t="str">
            <v>옥외</v>
          </cell>
          <cell r="C394" t="str">
            <v>저압 케이블</v>
          </cell>
          <cell r="D394" t="str">
            <v>600V  EV 200sq/1C</v>
          </cell>
          <cell r="E394" t="str">
            <v>m</v>
          </cell>
          <cell r="S394">
            <v>0</v>
          </cell>
          <cell r="U394">
            <v>0.03</v>
          </cell>
          <cell r="V394" t="str">
            <v>저케</v>
          </cell>
          <cell r="W394">
            <v>0.11700000000000001</v>
          </cell>
        </row>
        <row r="395">
          <cell r="A395">
            <v>395</v>
          </cell>
          <cell r="B395" t="str">
            <v>옥외</v>
          </cell>
          <cell r="C395" t="str">
            <v>저압 케이블</v>
          </cell>
          <cell r="D395" t="str">
            <v>600V  EV 250sq/1C</v>
          </cell>
          <cell r="E395" t="str">
            <v>m</v>
          </cell>
          <cell r="S395">
            <v>0</v>
          </cell>
          <cell r="U395">
            <v>0.03</v>
          </cell>
          <cell r="V395" t="str">
            <v>저케</v>
          </cell>
          <cell r="W395">
            <v>0.14199999999999999</v>
          </cell>
        </row>
        <row r="396">
          <cell r="A396">
            <v>396</v>
          </cell>
          <cell r="S396" t="str">
            <v/>
          </cell>
        </row>
        <row r="397">
          <cell r="A397">
            <v>397</v>
          </cell>
          <cell r="S397" t="str">
            <v/>
          </cell>
        </row>
        <row r="398">
          <cell r="A398">
            <v>398</v>
          </cell>
          <cell r="B398" t="str">
            <v>옥외</v>
          </cell>
          <cell r="C398" t="str">
            <v>저압 케이블</v>
          </cell>
          <cell r="D398" t="str">
            <v>600V EV 2.0 sq/2C</v>
          </cell>
          <cell r="E398" t="str">
            <v>m</v>
          </cell>
          <cell r="S398">
            <v>0</v>
          </cell>
          <cell r="U398">
            <v>0.03</v>
          </cell>
          <cell r="V398" t="str">
            <v>저케</v>
          </cell>
          <cell r="W398">
            <v>1.3999999999999999E-2</v>
          </cell>
        </row>
        <row r="399">
          <cell r="A399">
            <v>399</v>
          </cell>
          <cell r="B399" t="str">
            <v>옥외</v>
          </cell>
          <cell r="C399" t="str">
            <v>저압 케이블</v>
          </cell>
          <cell r="D399" t="str">
            <v>600V EV 3.5sq/2C</v>
          </cell>
          <cell r="E399" t="str">
            <v>m</v>
          </cell>
          <cell r="S399">
            <v>0</v>
          </cell>
          <cell r="U399">
            <v>0.03</v>
          </cell>
          <cell r="V399" t="str">
            <v>저케</v>
          </cell>
          <cell r="W399">
            <v>1.5399999999999999E-2</v>
          </cell>
        </row>
        <row r="400">
          <cell r="A400">
            <v>400</v>
          </cell>
          <cell r="B400" t="str">
            <v>옥외</v>
          </cell>
          <cell r="C400" t="str">
            <v>저압 케이블</v>
          </cell>
          <cell r="D400" t="str">
            <v>600V EV 5.5 sq/2C</v>
          </cell>
          <cell r="E400" t="str">
            <v>m</v>
          </cell>
          <cell r="S400">
            <v>0</v>
          </cell>
          <cell r="U400">
            <v>0.03</v>
          </cell>
          <cell r="V400" t="str">
            <v>저케</v>
          </cell>
          <cell r="W400">
            <v>1.8199999999999997E-2</v>
          </cell>
        </row>
        <row r="401">
          <cell r="A401">
            <v>401</v>
          </cell>
          <cell r="B401" t="str">
            <v>옥외</v>
          </cell>
          <cell r="C401" t="str">
            <v>저압 케이블</v>
          </cell>
          <cell r="D401" t="str">
            <v>600V EV 8sq/2C</v>
          </cell>
          <cell r="E401" t="str">
            <v>m</v>
          </cell>
          <cell r="S401">
            <v>0</v>
          </cell>
          <cell r="U401">
            <v>0.03</v>
          </cell>
          <cell r="V401" t="str">
            <v>저케</v>
          </cell>
          <cell r="W401">
            <v>1.9599999999999999E-2</v>
          </cell>
        </row>
        <row r="402">
          <cell r="A402">
            <v>402</v>
          </cell>
          <cell r="B402" t="str">
            <v>옥외</v>
          </cell>
          <cell r="C402" t="str">
            <v>저압 케이블</v>
          </cell>
          <cell r="D402" t="str">
            <v>600V  EV  14sq/2C</v>
          </cell>
          <cell r="E402" t="str">
            <v>m</v>
          </cell>
          <cell r="S402">
            <v>0</v>
          </cell>
          <cell r="U402">
            <v>0.03</v>
          </cell>
          <cell r="V402" t="str">
            <v>저케</v>
          </cell>
          <cell r="W402">
            <v>2.7999999999999997E-2</v>
          </cell>
        </row>
        <row r="403">
          <cell r="A403">
            <v>403</v>
          </cell>
          <cell r="B403" t="str">
            <v>옥외</v>
          </cell>
          <cell r="C403" t="str">
            <v>저압 케이블</v>
          </cell>
          <cell r="D403" t="str">
            <v>600V  EV 22sq/2C</v>
          </cell>
          <cell r="E403" t="str">
            <v>m</v>
          </cell>
          <cell r="S403">
            <v>0</v>
          </cell>
          <cell r="U403">
            <v>0.03</v>
          </cell>
          <cell r="V403" t="str">
            <v>저케</v>
          </cell>
          <cell r="W403">
            <v>3.6399999999999995E-2</v>
          </cell>
        </row>
        <row r="404">
          <cell r="A404">
            <v>404</v>
          </cell>
          <cell r="B404" t="str">
            <v>옥외</v>
          </cell>
          <cell r="C404" t="str">
            <v>저압 케이블</v>
          </cell>
          <cell r="D404" t="str">
            <v>600V  EV 38sq/2C</v>
          </cell>
          <cell r="E404" t="str">
            <v>m</v>
          </cell>
          <cell r="S404">
            <v>0</v>
          </cell>
          <cell r="U404">
            <v>0.03</v>
          </cell>
          <cell r="V404" t="str">
            <v>저케</v>
          </cell>
          <cell r="W404">
            <v>5.0399999999999993E-2</v>
          </cell>
        </row>
        <row r="405">
          <cell r="A405">
            <v>405</v>
          </cell>
          <cell r="B405" t="str">
            <v>옥외</v>
          </cell>
          <cell r="C405" t="str">
            <v>저압 케이블</v>
          </cell>
          <cell r="D405" t="str">
            <v>600V  EV 60sq/2C</v>
          </cell>
          <cell r="E405" t="str">
            <v>m</v>
          </cell>
          <cell r="S405">
            <v>0</v>
          </cell>
          <cell r="U405">
            <v>0.03</v>
          </cell>
          <cell r="V405" t="str">
            <v>저케</v>
          </cell>
          <cell r="W405">
            <v>6.8599999999999994E-2</v>
          </cell>
        </row>
        <row r="406">
          <cell r="A406">
            <v>406</v>
          </cell>
          <cell r="B406" t="str">
            <v>옥외</v>
          </cell>
          <cell r="C406" t="str">
            <v>저압 케이블</v>
          </cell>
          <cell r="D406" t="str">
            <v>600V  EV 80sq/2C</v>
          </cell>
          <cell r="E406" t="str">
            <v>m</v>
          </cell>
          <cell r="S406">
            <v>0</v>
          </cell>
          <cell r="U406">
            <v>0.03</v>
          </cell>
          <cell r="V406" t="str">
            <v>저케</v>
          </cell>
          <cell r="W406">
            <v>8.3999999999999991E-2</v>
          </cell>
        </row>
        <row r="407">
          <cell r="A407">
            <v>407</v>
          </cell>
          <cell r="B407" t="str">
            <v>옥외</v>
          </cell>
          <cell r="C407" t="str">
            <v>저압 케이블</v>
          </cell>
          <cell r="D407" t="str">
            <v>600V  EV 100sq/2C</v>
          </cell>
          <cell r="E407" t="str">
            <v>m</v>
          </cell>
          <cell r="S407">
            <v>0</v>
          </cell>
          <cell r="U407">
            <v>0.03</v>
          </cell>
          <cell r="V407" t="str">
            <v>저케</v>
          </cell>
          <cell r="W407">
            <v>9.9399999999999988E-2</v>
          </cell>
        </row>
        <row r="408">
          <cell r="A408">
            <v>408</v>
          </cell>
          <cell r="B408" t="str">
            <v>옥외</v>
          </cell>
          <cell r="C408" t="str">
            <v>저압 케이블</v>
          </cell>
          <cell r="D408" t="str">
            <v>600V  EV 125sq/2C</v>
          </cell>
          <cell r="E408" t="str">
            <v>m</v>
          </cell>
          <cell r="S408">
            <v>0</v>
          </cell>
          <cell r="U408">
            <v>0.03</v>
          </cell>
          <cell r="V408" t="str">
            <v>저케</v>
          </cell>
          <cell r="W408">
            <v>0.1176</v>
          </cell>
        </row>
        <row r="409">
          <cell r="A409">
            <v>409</v>
          </cell>
          <cell r="B409" t="str">
            <v>옥외</v>
          </cell>
          <cell r="C409" t="str">
            <v>저압 케이블</v>
          </cell>
          <cell r="D409" t="str">
            <v>600V  EV 150sq/2C</v>
          </cell>
          <cell r="E409" t="str">
            <v>m</v>
          </cell>
          <cell r="S409">
            <v>0</v>
          </cell>
          <cell r="U409">
            <v>0.03</v>
          </cell>
          <cell r="V409" t="str">
            <v>저케</v>
          </cell>
          <cell r="W409">
            <v>0.1358</v>
          </cell>
        </row>
        <row r="410">
          <cell r="A410">
            <v>410</v>
          </cell>
          <cell r="B410" t="str">
            <v>옥외</v>
          </cell>
          <cell r="C410" t="str">
            <v>저압 케이블</v>
          </cell>
          <cell r="D410" t="str">
            <v>600V  EV 200sq/2C</v>
          </cell>
          <cell r="E410" t="str">
            <v>m</v>
          </cell>
          <cell r="S410">
            <v>0</v>
          </cell>
          <cell r="U410">
            <v>0.03</v>
          </cell>
          <cell r="V410" t="str">
            <v>저케</v>
          </cell>
          <cell r="W410">
            <v>0.1638</v>
          </cell>
        </row>
        <row r="411">
          <cell r="A411">
            <v>411</v>
          </cell>
          <cell r="B411" t="str">
            <v>옥외</v>
          </cell>
          <cell r="C411" t="str">
            <v>저압 케이블</v>
          </cell>
          <cell r="D411" t="str">
            <v>600V  EV 250sq/2C</v>
          </cell>
          <cell r="E411" t="str">
            <v>m</v>
          </cell>
          <cell r="S411">
            <v>0</v>
          </cell>
          <cell r="U411">
            <v>0.03</v>
          </cell>
          <cell r="V411" t="str">
            <v>저케</v>
          </cell>
          <cell r="W411">
            <v>0.19879999999999998</v>
          </cell>
        </row>
        <row r="412">
          <cell r="A412">
            <v>412</v>
          </cell>
          <cell r="S412" t="str">
            <v/>
          </cell>
        </row>
        <row r="413">
          <cell r="A413">
            <v>413</v>
          </cell>
          <cell r="S413" t="str">
            <v/>
          </cell>
        </row>
        <row r="414">
          <cell r="A414">
            <v>414</v>
          </cell>
          <cell r="B414" t="str">
            <v>옥외</v>
          </cell>
          <cell r="C414" t="str">
            <v>저압 케이블</v>
          </cell>
          <cell r="D414" t="str">
            <v>600V EV 2.0 sq/3C</v>
          </cell>
          <cell r="E414" t="str">
            <v>m</v>
          </cell>
          <cell r="S414">
            <v>0</v>
          </cell>
          <cell r="U414">
            <v>0.03</v>
          </cell>
          <cell r="V414" t="str">
            <v>저케</v>
          </cell>
          <cell r="W414">
            <v>0.02</v>
          </cell>
        </row>
        <row r="415">
          <cell r="A415">
            <v>415</v>
          </cell>
          <cell r="B415" t="str">
            <v>옥외</v>
          </cell>
          <cell r="C415" t="str">
            <v>저압 케이블</v>
          </cell>
          <cell r="D415" t="str">
            <v>600V EV 3.5sq/3C</v>
          </cell>
          <cell r="E415" t="str">
            <v>m</v>
          </cell>
          <cell r="S415">
            <v>0</v>
          </cell>
          <cell r="U415">
            <v>0.03</v>
          </cell>
          <cell r="V415" t="str">
            <v>저케</v>
          </cell>
          <cell r="W415">
            <v>2.1999999999999999E-2</v>
          </cell>
        </row>
        <row r="416">
          <cell r="A416">
            <v>416</v>
          </cell>
          <cell r="B416" t="str">
            <v>옥외</v>
          </cell>
          <cell r="C416" t="str">
            <v>저압 케이블</v>
          </cell>
          <cell r="D416" t="str">
            <v>600V EV 5.5 sq/3C</v>
          </cell>
          <cell r="E416" t="str">
            <v>m</v>
          </cell>
          <cell r="S416">
            <v>0</v>
          </cell>
          <cell r="U416">
            <v>0.03</v>
          </cell>
          <cell r="V416" t="str">
            <v>저케</v>
          </cell>
          <cell r="W416">
            <v>2.5999999999999999E-2</v>
          </cell>
        </row>
        <row r="417">
          <cell r="A417">
            <v>417</v>
          </cell>
          <cell r="B417" t="str">
            <v>옥외</v>
          </cell>
          <cell r="C417" t="str">
            <v>저압 케이블</v>
          </cell>
          <cell r="D417" t="str">
            <v>600V EV 8sq/3C</v>
          </cell>
          <cell r="E417" t="str">
            <v>m</v>
          </cell>
          <cell r="S417">
            <v>0</v>
          </cell>
          <cell r="U417">
            <v>0.03</v>
          </cell>
          <cell r="V417" t="str">
            <v>저케</v>
          </cell>
          <cell r="W417">
            <v>2.8000000000000001E-2</v>
          </cell>
        </row>
        <row r="418">
          <cell r="A418">
            <v>418</v>
          </cell>
          <cell r="B418" t="str">
            <v>옥외</v>
          </cell>
          <cell r="C418" t="str">
            <v>저압 케이블</v>
          </cell>
          <cell r="D418" t="str">
            <v>600V  EV  14sq/3C</v>
          </cell>
          <cell r="E418" t="str">
            <v>m</v>
          </cell>
          <cell r="S418">
            <v>0</v>
          </cell>
          <cell r="U418">
            <v>0.03</v>
          </cell>
          <cell r="V418" t="str">
            <v>저케</v>
          </cell>
          <cell r="W418">
            <v>0.04</v>
          </cell>
        </row>
        <row r="419">
          <cell r="A419">
            <v>419</v>
          </cell>
          <cell r="B419" t="str">
            <v>옥외</v>
          </cell>
          <cell r="C419" t="str">
            <v>저압 케이블</v>
          </cell>
          <cell r="D419" t="str">
            <v>600V  EV 22sq/3C</v>
          </cell>
          <cell r="E419" t="str">
            <v>m</v>
          </cell>
          <cell r="S419">
            <v>0</v>
          </cell>
          <cell r="U419">
            <v>0.03</v>
          </cell>
          <cell r="V419" t="str">
            <v>저케</v>
          </cell>
          <cell r="W419">
            <v>5.1999999999999998E-2</v>
          </cell>
        </row>
        <row r="420">
          <cell r="A420">
            <v>420</v>
          </cell>
          <cell r="B420" t="str">
            <v>옥외</v>
          </cell>
          <cell r="C420" t="str">
            <v>저압 케이블</v>
          </cell>
          <cell r="D420" t="str">
            <v>600V  EV 38sq/3C</v>
          </cell>
          <cell r="E420" t="str">
            <v>m</v>
          </cell>
          <cell r="S420">
            <v>0</v>
          </cell>
          <cell r="U420">
            <v>0.03</v>
          </cell>
          <cell r="V420" t="str">
            <v>저케</v>
          </cell>
          <cell r="W420">
            <v>7.1999999999999995E-2</v>
          </cell>
        </row>
        <row r="421">
          <cell r="A421">
            <v>421</v>
          </cell>
          <cell r="B421" t="str">
            <v>옥외</v>
          </cell>
          <cell r="C421" t="str">
            <v>저압 케이블</v>
          </cell>
          <cell r="D421" t="str">
            <v>600V  EV 60sq/3C</v>
          </cell>
          <cell r="E421" t="str">
            <v>m</v>
          </cell>
          <cell r="S421">
            <v>0</v>
          </cell>
          <cell r="U421">
            <v>0.03</v>
          </cell>
          <cell r="V421" t="str">
            <v>저케</v>
          </cell>
          <cell r="W421">
            <v>9.8000000000000004E-2</v>
          </cell>
        </row>
        <row r="422">
          <cell r="A422">
            <v>422</v>
          </cell>
          <cell r="B422" t="str">
            <v>옥외</v>
          </cell>
          <cell r="C422" t="str">
            <v>저압 케이블</v>
          </cell>
          <cell r="D422" t="str">
            <v>600V  EV 80sq/3C</v>
          </cell>
          <cell r="E422" t="str">
            <v>m</v>
          </cell>
          <cell r="S422">
            <v>0</v>
          </cell>
          <cell r="U422">
            <v>0.03</v>
          </cell>
          <cell r="V422" t="str">
            <v>저케</v>
          </cell>
          <cell r="W422">
            <v>0.12</v>
          </cell>
        </row>
        <row r="423">
          <cell r="A423">
            <v>423</v>
          </cell>
          <cell r="B423" t="str">
            <v>옥외</v>
          </cell>
          <cell r="C423" t="str">
            <v>저압 케이블</v>
          </cell>
          <cell r="D423" t="str">
            <v>600V  EV 100sq/3C</v>
          </cell>
          <cell r="E423" t="str">
            <v>m</v>
          </cell>
          <cell r="S423">
            <v>0</v>
          </cell>
          <cell r="U423">
            <v>0.03</v>
          </cell>
          <cell r="V423" t="str">
            <v>저케</v>
          </cell>
          <cell r="W423">
            <v>0.14199999999999999</v>
          </cell>
        </row>
        <row r="424">
          <cell r="A424">
            <v>424</v>
          </cell>
          <cell r="B424" t="str">
            <v>옥외</v>
          </cell>
          <cell r="C424" t="str">
            <v>저압 케이블</v>
          </cell>
          <cell r="D424" t="str">
            <v>600V  EV 125sq/3C</v>
          </cell>
          <cell r="E424" t="str">
            <v>m</v>
          </cell>
          <cell r="S424">
            <v>0</v>
          </cell>
          <cell r="U424">
            <v>0.03</v>
          </cell>
          <cell r="V424" t="str">
            <v>저케</v>
          </cell>
          <cell r="W424">
            <v>0.16800000000000001</v>
          </cell>
        </row>
        <row r="425">
          <cell r="A425">
            <v>425</v>
          </cell>
          <cell r="B425" t="str">
            <v>옥외</v>
          </cell>
          <cell r="C425" t="str">
            <v>저압 케이블</v>
          </cell>
          <cell r="D425" t="str">
            <v>600V  EV 150sq/3C</v>
          </cell>
          <cell r="E425" t="str">
            <v>m</v>
          </cell>
          <cell r="S425">
            <v>0</v>
          </cell>
          <cell r="U425">
            <v>0.03</v>
          </cell>
          <cell r="V425" t="str">
            <v>저케</v>
          </cell>
          <cell r="W425">
            <v>0.19400000000000001</v>
          </cell>
        </row>
        <row r="426">
          <cell r="A426">
            <v>426</v>
          </cell>
          <cell r="B426" t="str">
            <v>옥외</v>
          </cell>
          <cell r="C426" t="str">
            <v>저압 케이블</v>
          </cell>
          <cell r="D426" t="str">
            <v>600V  EV 200sq/3C</v>
          </cell>
          <cell r="E426" t="str">
            <v>m</v>
          </cell>
          <cell r="S426">
            <v>0</v>
          </cell>
          <cell r="U426">
            <v>0.03</v>
          </cell>
          <cell r="V426" t="str">
            <v>저케</v>
          </cell>
          <cell r="W426">
            <v>0.23400000000000001</v>
          </cell>
        </row>
        <row r="427">
          <cell r="A427">
            <v>427</v>
          </cell>
          <cell r="B427" t="str">
            <v>옥외</v>
          </cell>
          <cell r="C427" t="str">
            <v>저압 케이블</v>
          </cell>
          <cell r="D427" t="str">
            <v>600V  EV 250sq/3C</v>
          </cell>
          <cell r="E427" t="str">
            <v>m</v>
          </cell>
          <cell r="S427">
            <v>0</v>
          </cell>
          <cell r="U427">
            <v>0.03</v>
          </cell>
          <cell r="V427" t="str">
            <v>저케</v>
          </cell>
          <cell r="W427">
            <v>0.28399999999999997</v>
          </cell>
        </row>
        <row r="428">
          <cell r="A428">
            <v>428</v>
          </cell>
          <cell r="S428" t="str">
            <v/>
          </cell>
        </row>
        <row r="429">
          <cell r="A429">
            <v>429</v>
          </cell>
          <cell r="S429" t="str">
            <v/>
          </cell>
        </row>
        <row r="430">
          <cell r="A430">
            <v>430</v>
          </cell>
          <cell r="B430" t="str">
            <v>옥외</v>
          </cell>
          <cell r="C430" t="str">
            <v>저압 케이블</v>
          </cell>
          <cell r="D430" t="str">
            <v>600V EV 2.0 sq/4C</v>
          </cell>
          <cell r="E430" t="str">
            <v>m</v>
          </cell>
          <cell r="S430">
            <v>0</v>
          </cell>
          <cell r="U430">
            <v>0.03</v>
          </cell>
          <cell r="V430" t="str">
            <v>저케</v>
          </cell>
          <cell r="W430">
            <v>2.6000000000000002E-2</v>
          </cell>
        </row>
        <row r="431">
          <cell r="A431">
            <v>431</v>
          </cell>
          <cell r="B431" t="str">
            <v>옥외</v>
          </cell>
          <cell r="C431" t="str">
            <v>저압 케이블</v>
          </cell>
          <cell r="D431" t="str">
            <v>600V EV 3.5sq/4C</v>
          </cell>
          <cell r="E431" t="str">
            <v>m</v>
          </cell>
          <cell r="S431">
            <v>0</v>
          </cell>
          <cell r="U431">
            <v>0.03</v>
          </cell>
          <cell r="V431" t="str">
            <v>저케</v>
          </cell>
          <cell r="W431">
            <v>2.86E-2</v>
          </cell>
        </row>
        <row r="432">
          <cell r="A432">
            <v>432</v>
          </cell>
          <cell r="B432" t="str">
            <v>옥외</v>
          </cell>
          <cell r="C432" t="str">
            <v>저압 케이블</v>
          </cell>
          <cell r="D432" t="str">
            <v>600V EV 5.5 sq/4C</v>
          </cell>
          <cell r="E432" t="str">
            <v>m</v>
          </cell>
          <cell r="S432">
            <v>0</v>
          </cell>
          <cell r="U432">
            <v>0.03</v>
          </cell>
          <cell r="V432" t="str">
            <v>저케</v>
          </cell>
          <cell r="W432">
            <v>3.3799999999999997E-2</v>
          </cell>
        </row>
        <row r="433">
          <cell r="A433">
            <v>433</v>
          </cell>
          <cell r="B433" t="str">
            <v>옥외</v>
          </cell>
          <cell r="C433" t="str">
            <v>저압 케이블</v>
          </cell>
          <cell r="D433" t="str">
            <v>600V EV 8sq/4C</v>
          </cell>
          <cell r="E433" t="str">
            <v>m</v>
          </cell>
          <cell r="S433">
            <v>0</v>
          </cell>
          <cell r="U433">
            <v>0.03</v>
          </cell>
          <cell r="V433" t="str">
            <v>저케</v>
          </cell>
          <cell r="W433">
            <v>3.6400000000000002E-2</v>
          </cell>
        </row>
        <row r="434">
          <cell r="A434">
            <v>434</v>
          </cell>
          <cell r="B434" t="str">
            <v>옥외</v>
          </cell>
          <cell r="C434" t="str">
            <v>저압 케이블</v>
          </cell>
          <cell r="D434" t="str">
            <v>600V  EV  14sq/4C</v>
          </cell>
          <cell r="E434" t="str">
            <v>m</v>
          </cell>
          <cell r="S434">
            <v>0</v>
          </cell>
          <cell r="U434">
            <v>0.03</v>
          </cell>
          <cell r="V434" t="str">
            <v>저케</v>
          </cell>
          <cell r="W434">
            <v>5.2000000000000005E-2</v>
          </cell>
        </row>
        <row r="435">
          <cell r="A435">
            <v>435</v>
          </cell>
          <cell r="B435" t="str">
            <v>옥외</v>
          </cell>
          <cell r="C435" t="str">
            <v>저압 케이블</v>
          </cell>
          <cell r="D435" t="str">
            <v>600V  EV 22sq/4C</v>
          </cell>
          <cell r="E435" t="str">
            <v>m</v>
          </cell>
          <cell r="S435">
            <v>0</v>
          </cell>
          <cell r="U435">
            <v>0.03</v>
          </cell>
          <cell r="V435" t="str">
            <v>저케</v>
          </cell>
          <cell r="W435">
            <v>6.7599999999999993E-2</v>
          </cell>
        </row>
        <row r="436">
          <cell r="A436">
            <v>436</v>
          </cell>
          <cell r="B436" t="str">
            <v>옥외</v>
          </cell>
          <cell r="C436" t="str">
            <v>저압 케이블</v>
          </cell>
          <cell r="D436" t="str">
            <v>600V  EV 38sq/4C</v>
          </cell>
          <cell r="E436" t="str">
            <v>m</v>
          </cell>
          <cell r="S436">
            <v>0</v>
          </cell>
          <cell r="U436">
            <v>0.03</v>
          </cell>
          <cell r="V436" t="str">
            <v>저케</v>
          </cell>
          <cell r="W436">
            <v>9.3600000000000003E-2</v>
          </cell>
        </row>
        <row r="437">
          <cell r="A437">
            <v>437</v>
          </cell>
          <cell r="B437" t="str">
            <v>옥외</v>
          </cell>
          <cell r="C437" t="str">
            <v>저압 케이블</v>
          </cell>
          <cell r="D437" t="str">
            <v>600V  EV 60sq/4C</v>
          </cell>
          <cell r="E437" t="str">
            <v>m</v>
          </cell>
          <cell r="S437">
            <v>0</v>
          </cell>
          <cell r="U437">
            <v>0.03</v>
          </cell>
          <cell r="V437" t="str">
            <v>저케</v>
          </cell>
          <cell r="W437">
            <v>0.12740000000000001</v>
          </cell>
        </row>
        <row r="438">
          <cell r="A438">
            <v>438</v>
          </cell>
          <cell r="B438" t="str">
            <v>옥외</v>
          </cell>
          <cell r="C438" t="str">
            <v>저압 케이블</v>
          </cell>
          <cell r="D438" t="str">
            <v>600V  EV 80sq/4C</v>
          </cell>
          <cell r="E438" t="str">
            <v>m</v>
          </cell>
          <cell r="S438">
            <v>0</v>
          </cell>
          <cell r="U438">
            <v>0.03</v>
          </cell>
          <cell r="V438" t="str">
            <v>저케</v>
          </cell>
          <cell r="W438">
            <v>0.156</v>
          </cell>
        </row>
        <row r="439">
          <cell r="A439">
            <v>439</v>
          </cell>
          <cell r="B439" t="str">
            <v>옥외</v>
          </cell>
          <cell r="C439" t="str">
            <v>저압 케이블</v>
          </cell>
          <cell r="D439" t="str">
            <v>600V  EV 100sq/4C</v>
          </cell>
          <cell r="E439" t="str">
            <v>m</v>
          </cell>
          <cell r="S439">
            <v>0</v>
          </cell>
          <cell r="U439">
            <v>0.03</v>
          </cell>
          <cell r="V439" t="str">
            <v>저케</v>
          </cell>
          <cell r="W439">
            <v>0.18459999999999999</v>
          </cell>
        </row>
        <row r="440">
          <cell r="A440">
            <v>440</v>
          </cell>
          <cell r="B440" t="str">
            <v>옥외</v>
          </cell>
          <cell r="C440" t="str">
            <v>저압 케이블</v>
          </cell>
          <cell r="D440" t="str">
            <v>600V  EV 125sq/4C</v>
          </cell>
          <cell r="E440" t="str">
            <v>m</v>
          </cell>
          <cell r="S440">
            <v>0</v>
          </cell>
          <cell r="U440">
            <v>0.03</v>
          </cell>
          <cell r="V440" t="str">
            <v>저케</v>
          </cell>
          <cell r="W440">
            <v>0.21840000000000001</v>
          </cell>
        </row>
        <row r="441">
          <cell r="A441">
            <v>441</v>
          </cell>
          <cell r="B441" t="str">
            <v>옥외</v>
          </cell>
          <cell r="C441" t="str">
            <v>저압 케이블</v>
          </cell>
          <cell r="D441" t="str">
            <v>600V  EV 150sq/4C</v>
          </cell>
          <cell r="E441" t="str">
            <v>m</v>
          </cell>
          <cell r="S441">
            <v>0</v>
          </cell>
          <cell r="U441">
            <v>0.03</v>
          </cell>
          <cell r="V441" t="str">
            <v>저케</v>
          </cell>
          <cell r="W441">
            <v>0.25220000000000004</v>
          </cell>
        </row>
        <row r="442">
          <cell r="A442">
            <v>442</v>
          </cell>
          <cell r="B442" t="str">
            <v>옥외</v>
          </cell>
          <cell r="C442" t="str">
            <v>저압 케이블</v>
          </cell>
          <cell r="D442" t="str">
            <v>600V  EV 200sq/4C</v>
          </cell>
          <cell r="E442" t="str">
            <v>m</v>
          </cell>
          <cell r="S442">
            <v>0</v>
          </cell>
          <cell r="U442">
            <v>0.03</v>
          </cell>
          <cell r="V442" t="str">
            <v>저케</v>
          </cell>
          <cell r="W442">
            <v>0.30420000000000003</v>
          </cell>
        </row>
        <row r="443">
          <cell r="A443">
            <v>443</v>
          </cell>
          <cell r="B443" t="str">
            <v>옥외</v>
          </cell>
          <cell r="C443" t="str">
            <v>저압 케이블</v>
          </cell>
          <cell r="D443" t="str">
            <v>600V  EV 250sq/4C</v>
          </cell>
          <cell r="E443" t="str">
            <v>m</v>
          </cell>
          <cell r="S443">
            <v>0</v>
          </cell>
          <cell r="U443">
            <v>0.03</v>
          </cell>
          <cell r="V443" t="str">
            <v>저케</v>
          </cell>
          <cell r="W443">
            <v>0.36919999999999997</v>
          </cell>
        </row>
        <row r="444">
          <cell r="A444">
            <v>444</v>
          </cell>
          <cell r="S444" t="str">
            <v/>
          </cell>
        </row>
        <row r="445">
          <cell r="A445">
            <v>445</v>
          </cell>
          <cell r="S445" t="str">
            <v/>
          </cell>
        </row>
        <row r="446">
          <cell r="A446">
            <v>446</v>
          </cell>
          <cell r="C446" t="str">
            <v xml:space="preserve"> 저압 케이블</v>
          </cell>
          <cell r="D446" t="str">
            <v>600V CV 2.0 sq/1C</v>
          </cell>
          <cell r="E446" t="str">
            <v>m</v>
          </cell>
          <cell r="H446">
            <v>798</v>
          </cell>
          <cell r="I446">
            <v>201</v>
          </cell>
          <cell r="J446">
            <v>851</v>
          </cell>
          <cell r="K446">
            <v>207</v>
          </cell>
          <cell r="S446">
            <v>201</v>
          </cell>
          <cell r="U446">
            <v>0.05</v>
          </cell>
          <cell r="V446" t="str">
            <v>저케</v>
          </cell>
          <cell r="W446">
            <v>0.01</v>
          </cell>
        </row>
        <row r="447">
          <cell r="A447">
            <v>447</v>
          </cell>
          <cell r="C447" t="str">
            <v xml:space="preserve"> 저압 케이블</v>
          </cell>
          <cell r="D447" t="str">
            <v>600V CV 3.5 sq/1C</v>
          </cell>
          <cell r="E447" t="str">
            <v>m</v>
          </cell>
          <cell r="H447">
            <v>798</v>
          </cell>
          <cell r="I447">
            <v>254</v>
          </cell>
          <cell r="J447">
            <v>851</v>
          </cell>
          <cell r="K447">
            <v>261</v>
          </cell>
          <cell r="S447">
            <v>254</v>
          </cell>
          <cell r="U447">
            <v>0.05</v>
          </cell>
          <cell r="V447" t="str">
            <v>저케</v>
          </cell>
          <cell r="W447">
            <v>1.0999999999999999E-2</v>
          </cell>
        </row>
        <row r="448">
          <cell r="A448">
            <v>448</v>
          </cell>
          <cell r="C448" t="str">
            <v xml:space="preserve"> 저압 케이블</v>
          </cell>
          <cell r="D448" t="str">
            <v>600V CV 5.5 sq/1C</v>
          </cell>
          <cell r="E448" t="str">
            <v>m</v>
          </cell>
          <cell r="H448">
            <v>798</v>
          </cell>
          <cell r="I448">
            <v>368</v>
          </cell>
          <cell r="J448">
            <v>851</v>
          </cell>
          <cell r="K448">
            <v>379</v>
          </cell>
          <cell r="S448">
            <v>368</v>
          </cell>
          <cell r="U448">
            <v>0.05</v>
          </cell>
          <cell r="V448" t="str">
            <v>저케</v>
          </cell>
          <cell r="W448">
            <v>1.2999999999999999E-2</v>
          </cell>
        </row>
        <row r="449">
          <cell r="A449">
            <v>449</v>
          </cell>
          <cell r="C449" t="str">
            <v xml:space="preserve"> 저압 케이블</v>
          </cell>
          <cell r="D449" t="str">
            <v>600V CV 8sq/1C</v>
          </cell>
          <cell r="E449" t="str">
            <v>m</v>
          </cell>
          <cell r="H449">
            <v>798</v>
          </cell>
          <cell r="I449">
            <v>476</v>
          </cell>
          <cell r="J449">
            <v>851</v>
          </cell>
          <cell r="K449">
            <v>490</v>
          </cell>
          <cell r="S449">
            <v>476</v>
          </cell>
          <cell r="U449">
            <v>0.05</v>
          </cell>
          <cell r="V449" t="str">
            <v>저케</v>
          </cell>
          <cell r="W449">
            <v>1.4E-2</v>
          </cell>
        </row>
        <row r="450">
          <cell r="A450">
            <v>450</v>
          </cell>
          <cell r="C450" t="str">
            <v xml:space="preserve"> 저압 케이블</v>
          </cell>
          <cell r="D450" t="str">
            <v>600V  CV  14sq/1C</v>
          </cell>
          <cell r="E450" t="str">
            <v>m</v>
          </cell>
          <cell r="H450">
            <v>798</v>
          </cell>
          <cell r="I450">
            <v>838</v>
          </cell>
          <cell r="J450">
            <v>842</v>
          </cell>
          <cell r="K450">
            <v>862</v>
          </cell>
          <cell r="S450">
            <v>838</v>
          </cell>
          <cell r="U450">
            <v>0.05</v>
          </cell>
          <cell r="V450" t="str">
            <v>저케</v>
          </cell>
          <cell r="W450">
            <v>0.02</v>
          </cell>
        </row>
        <row r="451">
          <cell r="A451">
            <v>451</v>
          </cell>
          <cell r="C451" t="str">
            <v xml:space="preserve"> 저압 케이블</v>
          </cell>
          <cell r="D451" t="str">
            <v>600V  CV 22sq/1C</v>
          </cell>
          <cell r="E451" t="str">
            <v>m</v>
          </cell>
          <cell r="H451">
            <v>798</v>
          </cell>
          <cell r="I451">
            <v>1106</v>
          </cell>
          <cell r="J451">
            <v>851</v>
          </cell>
          <cell r="K451">
            <v>1138</v>
          </cell>
          <cell r="S451">
            <v>1106</v>
          </cell>
          <cell r="U451">
            <v>0.05</v>
          </cell>
          <cell r="V451" t="str">
            <v>저케</v>
          </cell>
          <cell r="W451">
            <v>2.5999999999999999E-2</v>
          </cell>
        </row>
        <row r="452">
          <cell r="A452">
            <v>452</v>
          </cell>
          <cell r="C452" t="str">
            <v xml:space="preserve"> 저압 케이블</v>
          </cell>
          <cell r="D452" t="str">
            <v>600V  CV 38sq/1C</v>
          </cell>
          <cell r="E452" t="str">
            <v>m</v>
          </cell>
          <cell r="H452">
            <v>798</v>
          </cell>
          <cell r="I452">
            <v>1704</v>
          </cell>
          <cell r="J452">
            <v>851</v>
          </cell>
          <cell r="K452">
            <v>1752</v>
          </cell>
          <cell r="S452">
            <v>1704</v>
          </cell>
          <cell r="U452">
            <v>0.05</v>
          </cell>
          <cell r="V452" t="str">
            <v>저케</v>
          </cell>
          <cell r="W452">
            <v>3.5999999999999997E-2</v>
          </cell>
        </row>
        <row r="453">
          <cell r="A453">
            <v>453</v>
          </cell>
          <cell r="C453" t="str">
            <v xml:space="preserve"> 저압 케이블</v>
          </cell>
          <cell r="D453" t="str">
            <v>600V  CV 60sq/1C</v>
          </cell>
          <cell r="E453" t="str">
            <v>m</v>
          </cell>
          <cell r="H453">
            <v>798</v>
          </cell>
          <cell r="I453">
            <v>2669</v>
          </cell>
          <cell r="J453">
            <v>851</v>
          </cell>
          <cell r="K453">
            <v>2745</v>
          </cell>
          <cell r="S453">
            <v>2669</v>
          </cell>
          <cell r="U453">
            <v>0.05</v>
          </cell>
          <cell r="V453" t="str">
            <v>저케</v>
          </cell>
          <cell r="W453">
            <v>4.9000000000000002E-2</v>
          </cell>
        </row>
        <row r="454">
          <cell r="A454">
            <v>454</v>
          </cell>
          <cell r="C454" t="str">
            <v xml:space="preserve"> 저압 케이블</v>
          </cell>
          <cell r="D454" t="str">
            <v>600V  CV 100sq/1C</v>
          </cell>
          <cell r="E454" t="str">
            <v>m</v>
          </cell>
          <cell r="H454">
            <v>798</v>
          </cell>
          <cell r="I454">
            <v>4357</v>
          </cell>
          <cell r="J454">
            <v>851</v>
          </cell>
          <cell r="K454">
            <v>4482</v>
          </cell>
          <cell r="S454">
            <v>4357</v>
          </cell>
          <cell r="U454">
            <v>0.05</v>
          </cell>
          <cell r="V454" t="str">
            <v>저케</v>
          </cell>
          <cell r="W454">
            <v>7.0999999999999994E-2</v>
          </cell>
        </row>
        <row r="455">
          <cell r="A455">
            <v>455</v>
          </cell>
          <cell r="C455" t="str">
            <v xml:space="preserve"> 저압 케이블</v>
          </cell>
          <cell r="D455" t="str">
            <v>600V  CV 150sq/1C</v>
          </cell>
          <cell r="E455" t="str">
            <v>m</v>
          </cell>
          <cell r="H455">
            <v>798</v>
          </cell>
          <cell r="I455">
            <v>6352</v>
          </cell>
          <cell r="J455">
            <v>851</v>
          </cell>
          <cell r="K455">
            <v>6534</v>
          </cell>
          <cell r="S455">
            <v>6352</v>
          </cell>
          <cell r="U455">
            <v>0.05</v>
          </cell>
          <cell r="V455" t="str">
            <v>저케</v>
          </cell>
          <cell r="W455">
            <v>9.7000000000000003E-2</v>
          </cell>
        </row>
        <row r="456">
          <cell r="A456">
            <v>456</v>
          </cell>
          <cell r="C456" t="str">
            <v xml:space="preserve"> 저압 케이블</v>
          </cell>
          <cell r="D456" t="str">
            <v>600V  CV 200sq/1C</v>
          </cell>
          <cell r="E456" t="str">
            <v>m</v>
          </cell>
          <cell r="H456">
            <v>798</v>
          </cell>
          <cell r="I456">
            <v>9986</v>
          </cell>
          <cell r="J456">
            <v>851</v>
          </cell>
          <cell r="K456">
            <v>10271</v>
          </cell>
          <cell r="S456">
            <v>9986</v>
          </cell>
          <cell r="U456">
            <v>0.05</v>
          </cell>
          <cell r="V456" t="str">
            <v>저케</v>
          </cell>
          <cell r="W456">
            <v>0.11700000000000001</v>
          </cell>
        </row>
        <row r="457">
          <cell r="A457">
            <v>457</v>
          </cell>
          <cell r="C457" t="str">
            <v xml:space="preserve"> 저압 케이블</v>
          </cell>
          <cell r="D457" t="str">
            <v>600V  CV 250sq/1C</v>
          </cell>
          <cell r="E457" t="str">
            <v>m</v>
          </cell>
          <cell r="H457">
            <v>798</v>
          </cell>
          <cell r="I457">
            <v>11588</v>
          </cell>
          <cell r="J457">
            <v>851</v>
          </cell>
          <cell r="K457">
            <v>11919</v>
          </cell>
          <cell r="S457">
            <v>11588</v>
          </cell>
          <cell r="U457">
            <v>0.05</v>
          </cell>
          <cell r="V457" t="str">
            <v>저케</v>
          </cell>
          <cell r="W457">
            <v>0.14199999999999999</v>
          </cell>
        </row>
        <row r="458">
          <cell r="A458">
            <v>458</v>
          </cell>
          <cell r="C458" t="str">
            <v xml:space="preserve"> 저압 케이블</v>
          </cell>
          <cell r="D458" t="str">
            <v>600V  CV 325sq/1C</v>
          </cell>
          <cell r="E458" t="str">
            <v>m</v>
          </cell>
          <cell r="H458">
            <v>798</v>
          </cell>
          <cell r="I458">
            <v>13908</v>
          </cell>
          <cell r="J458">
            <v>851</v>
          </cell>
          <cell r="K458">
            <v>14305</v>
          </cell>
          <cell r="S458">
            <v>13908</v>
          </cell>
          <cell r="U458">
            <v>0.05</v>
          </cell>
          <cell r="V458" t="str">
            <v>저케</v>
          </cell>
          <cell r="W458">
            <v>0.17199999999999999</v>
          </cell>
        </row>
        <row r="459">
          <cell r="A459">
            <v>459</v>
          </cell>
          <cell r="S459" t="str">
            <v/>
          </cell>
        </row>
        <row r="460">
          <cell r="A460">
            <v>460</v>
          </cell>
          <cell r="S460" t="str">
            <v/>
          </cell>
        </row>
        <row r="461">
          <cell r="A461">
            <v>461</v>
          </cell>
          <cell r="C461" t="str">
            <v xml:space="preserve"> 저압 케이블</v>
          </cell>
          <cell r="D461" t="str">
            <v>600V CV 2.0 sq/2C</v>
          </cell>
          <cell r="E461" t="str">
            <v>m</v>
          </cell>
          <cell r="H461">
            <v>798</v>
          </cell>
          <cell r="I461">
            <v>496</v>
          </cell>
          <cell r="J461">
            <v>851</v>
          </cell>
          <cell r="K461">
            <v>510</v>
          </cell>
          <cell r="S461">
            <v>496</v>
          </cell>
          <cell r="U461">
            <v>0.05</v>
          </cell>
          <cell r="V461" t="str">
            <v>저케</v>
          </cell>
          <cell r="W461">
            <v>1.3999999999999999E-2</v>
          </cell>
        </row>
        <row r="462">
          <cell r="A462">
            <v>462</v>
          </cell>
          <cell r="C462" t="str">
            <v xml:space="preserve"> 저압 케이블</v>
          </cell>
          <cell r="D462" t="str">
            <v>600V CV 3.5 sq/2C</v>
          </cell>
          <cell r="E462" t="str">
            <v>m</v>
          </cell>
          <cell r="H462">
            <v>798</v>
          </cell>
          <cell r="I462">
            <v>634</v>
          </cell>
          <cell r="J462">
            <v>851</v>
          </cell>
          <cell r="K462">
            <v>652</v>
          </cell>
          <cell r="S462">
            <v>634</v>
          </cell>
          <cell r="U462">
            <v>0.05</v>
          </cell>
          <cell r="V462" t="str">
            <v>저케</v>
          </cell>
          <cell r="W462">
            <v>1.6E-2</v>
          </cell>
        </row>
        <row r="463">
          <cell r="A463">
            <v>463</v>
          </cell>
          <cell r="C463" t="str">
            <v xml:space="preserve"> 저압 케이블</v>
          </cell>
          <cell r="D463" t="str">
            <v>600V CV 5.5 sq/2C</v>
          </cell>
          <cell r="E463" t="str">
            <v>m</v>
          </cell>
          <cell r="H463">
            <v>798</v>
          </cell>
          <cell r="I463">
            <v>846</v>
          </cell>
          <cell r="J463">
            <v>851</v>
          </cell>
          <cell r="K463">
            <v>870</v>
          </cell>
          <cell r="S463">
            <v>846</v>
          </cell>
          <cell r="U463">
            <v>0.05</v>
          </cell>
          <cell r="V463" t="str">
            <v>저케</v>
          </cell>
          <cell r="W463">
            <v>1.7999999999999999E-2</v>
          </cell>
        </row>
        <row r="464">
          <cell r="A464">
            <v>464</v>
          </cell>
          <cell r="C464" t="str">
            <v xml:space="preserve"> 저압 케이블</v>
          </cell>
          <cell r="D464" t="str">
            <v>600V CV 8sq/2C</v>
          </cell>
          <cell r="E464" t="str">
            <v>m</v>
          </cell>
          <cell r="H464">
            <v>798</v>
          </cell>
          <cell r="I464">
            <v>1066</v>
          </cell>
          <cell r="J464">
            <v>851</v>
          </cell>
          <cell r="K464">
            <v>1097</v>
          </cell>
          <cell r="S464">
            <v>1066</v>
          </cell>
          <cell r="U464">
            <v>0.05</v>
          </cell>
          <cell r="V464" t="str">
            <v>저케</v>
          </cell>
          <cell r="W464">
            <v>0.02</v>
          </cell>
        </row>
        <row r="465">
          <cell r="A465">
            <v>465</v>
          </cell>
          <cell r="C465" t="str">
            <v xml:space="preserve"> 저압 케이블</v>
          </cell>
          <cell r="D465" t="str">
            <v>600V  CV  14sq/2C</v>
          </cell>
          <cell r="E465" t="str">
            <v>m</v>
          </cell>
          <cell r="H465">
            <v>798</v>
          </cell>
          <cell r="I465">
            <v>1904</v>
          </cell>
          <cell r="J465">
            <v>851</v>
          </cell>
          <cell r="K465">
            <v>1959</v>
          </cell>
          <cell r="S465">
            <v>1904</v>
          </cell>
          <cell r="U465">
            <v>0.05</v>
          </cell>
          <cell r="V465" t="str">
            <v>저케</v>
          </cell>
          <cell r="W465">
            <v>2.7999999999999997E-2</v>
          </cell>
        </row>
        <row r="466">
          <cell r="A466">
            <v>466</v>
          </cell>
          <cell r="C466" t="str">
            <v xml:space="preserve"> 저압 케이블</v>
          </cell>
          <cell r="D466" t="str">
            <v>600V  CV 22sq/2C</v>
          </cell>
          <cell r="E466" t="str">
            <v>m</v>
          </cell>
          <cell r="H466">
            <v>798</v>
          </cell>
          <cell r="I466">
            <v>2520</v>
          </cell>
          <cell r="J466">
            <v>851</v>
          </cell>
          <cell r="K466">
            <v>2592</v>
          </cell>
          <cell r="S466">
            <v>2520</v>
          </cell>
          <cell r="U466">
            <v>0.05</v>
          </cell>
          <cell r="V466" t="str">
            <v>저케</v>
          </cell>
          <cell r="W466">
            <v>3.6399999999999995E-2</v>
          </cell>
        </row>
        <row r="467">
          <cell r="A467">
            <v>467</v>
          </cell>
          <cell r="C467" t="str">
            <v xml:space="preserve"> 저압 케이블</v>
          </cell>
          <cell r="D467" t="str">
            <v>600V  CV 38sq/2C</v>
          </cell>
          <cell r="E467" t="str">
            <v>m</v>
          </cell>
          <cell r="H467">
            <v>798</v>
          </cell>
          <cell r="I467">
            <v>3881</v>
          </cell>
          <cell r="J467">
            <v>851</v>
          </cell>
          <cell r="K467">
            <v>3992</v>
          </cell>
          <cell r="S467">
            <v>3881</v>
          </cell>
          <cell r="U467">
            <v>0.05</v>
          </cell>
          <cell r="V467" t="str">
            <v>저케</v>
          </cell>
          <cell r="W467">
            <v>5.0399999999999993E-2</v>
          </cell>
        </row>
        <row r="468">
          <cell r="A468">
            <v>468</v>
          </cell>
          <cell r="C468" t="str">
            <v xml:space="preserve"> 저압 케이블</v>
          </cell>
          <cell r="D468" t="str">
            <v>600V  CV 60sq/2C</v>
          </cell>
          <cell r="E468" t="str">
            <v>m</v>
          </cell>
          <cell r="H468">
            <v>798</v>
          </cell>
          <cell r="I468">
            <v>6734</v>
          </cell>
          <cell r="J468">
            <v>851</v>
          </cell>
          <cell r="K468">
            <v>6927</v>
          </cell>
          <cell r="S468">
            <v>6734</v>
          </cell>
          <cell r="U468">
            <v>0.05</v>
          </cell>
          <cell r="V468" t="str">
            <v>저케</v>
          </cell>
          <cell r="W468">
            <v>6.8599999999999994E-2</v>
          </cell>
        </row>
        <row r="469">
          <cell r="A469">
            <v>469</v>
          </cell>
          <cell r="C469" t="str">
            <v xml:space="preserve"> 저압 케이블</v>
          </cell>
          <cell r="D469" t="str">
            <v>600V  CV 100sq/2C</v>
          </cell>
          <cell r="E469" t="str">
            <v>m</v>
          </cell>
          <cell r="H469">
            <v>798</v>
          </cell>
          <cell r="I469">
            <v>10426</v>
          </cell>
          <cell r="J469">
            <v>851</v>
          </cell>
          <cell r="K469">
            <v>10724</v>
          </cell>
          <cell r="S469">
            <v>10426</v>
          </cell>
          <cell r="U469">
            <v>0.05</v>
          </cell>
          <cell r="V469" t="str">
            <v>저케</v>
          </cell>
          <cell r="W469">
            <v>9.9399999999999988E-2</v>
          </cell>
        </row>
        <row r="470">
          <cell r="A470">
            <v>470</v>
          </cell>
          <cell r="C470" t="str">
            <v xml:space="preserve"> 저압 케이블</v>
          </cell>
          <cell r="D470" t="str">
            <v>600V  CV 150sq/2C</v>
          </cell>
          <cell r="E470" t="str">
            <v>m</v>
          </cell>
          <cell r="H470">
            <v>798</v>
          </cell>
          <cell r="I470">
            <v>14173</v>
          </cell>
          <cell r="J470">
            <v>851</v>
          </cell>
          <cell r="K470">
            <v>14578</v>
          </cell>
          <cell r="S470">
            <v>14173</v>
          </cell>
          <cell r="U470">
            <v>0.05</v>
          </cell>
          <cell r="V470" t="str">
            <v>저케</v>
          </cell>
          <cell r="W470">
            <v>0.1358</v>
          </cell>
        </row>
        <row r="471">
          <cell r="A471">
            <v>471</v>
          </cell>
          <cell r="C471" t="str">
            <v xml:space="preserve"> 저압 케이블</v>
          </cell>
          <cell r="D471" t="str">
            <v>600V  CV 200sq/2C</v>
          </cell>
          <cell r="E471" t="str">
            <v>m</v>
          </cell>
          <cell r="H471">
            <v>798</v>
          </cell>
          <cell r="I471">
            <v>17848</v>
          </cell>
          <cell r="J471">
            <v>851</v>
          </cell>
          <cell r="K471">
            <v>18358</v>
          </cell>
          <cell r="S471">
            <v>17848</v>
          </cell>
          <cell r="U471">
            <v>0.05</v>
          </cell>
          <cell r="V471" t="str">
            <v>저케</v>
          </cell>
          <cell r="W471">
            <v>0.1638</v>
          </cell>
        </row>
        <row r="472">
          <cell r="A472">
            <v>472</v>
          </cell>
          <cell r="C472" t="str">
            <v xml:space="preserve"> 저압 케이블</v>
          </cell>
          <cell r="D472" t="str">
            <v>600V  CV 250sq/2C</v>
          </cell>
          <cell r="E472" t="str">
            <v>m</v>
          </cell>
          <cell r="H472">
            <v>798</v>
          </cell>
          <cell r="I472">
            <v>22675</v>
          </cell>
          <cell r="J472">
            <v>851</v>
          </cell>
          <cell r="K472">
            <v>23323</v>
          </cell>
          <cell r="S472">
            <v>22675</v>
          </cell>
          <cell r="U472">
            <v>0.05</v>
          </cell>
          <cell r="V472" t="str">
            <v>저케</v>
          </cell>
          <cell r="W472">
            <v>0.19879999999999998</v>
          </cell>
        </row>
        <row r="473">
          <cell r="A473">
            <v>473</v>
          </cell>
          <cell r="C473" t="str">
            <v xml:space="preserve"> 저압 케이블</v>
          </cell>
          <cell r="D473" t="str">
            <v>600V  CV 325sq/2C</v>
          </cell>
          <cell r="E473" t="str">
            <v>m</v>
          </cell>
          <cell r="H473">
            <v>798</v>
          </cell>
          <cell r="I473">
            <v>28015</v>
          </cell>
          <cell r="J473">
            <v>851</v>
          </cell>
          <cell r="K473">
            <v>28815</v>
          </cell>
          <cell r="S473">
            <v>28015</v>
          </cell>
          <cell r="U473">
            <v>0.05</v>
          </cell>
          <cell r="V473" t="str">
            <v>저케</v>
          </cell>
          <cell r="W473">
            <v>0.24079999999999996</v>
          </cell>
        </row>
        <row r="474">
          <cell r="A474">
            <v>474</v>
          </cell>
          <cell r="S474" t="str">
            <v/>
          </cell>
        </row>
        <row r="475">
          <cell r="A475">
            <v>475</v>
          </cell>
          <cell r="S475" t="str">
            <v/>
          </cell>
        </row>
        <row r="476">
          <cell r="A476">
            <v>476</v>
          </cell>
          <cell r="C476" t="str">
            <v xml:space="preserve"> 저압 케이블</v>
          </cell>
          <cell r="D476" t="str">
            <v>600V CV 2.0 sq/3C</v>
          </cell>
          <cell r="E476" t="str">
            <v>m</v>
          </cell>
          <cell r="H476">
            <v>798</v>
          </cell>
          <cell r="I476">
            <v>598</v>
          </cell>
          <cell r="J476">
            <v>851</v>
          </cell>
          <cell r="K476">
            <v>615</v>
          </cell>
          <cell r="S476">
            <v>598</v>
          </cell>
          <cell r="U476">
            <v>0.05</v>
          </cell>
          <cell r="V476" t="str">
            <v>저케</v>
          </cell>
          <cell r="W476">
            <v>1.9E-2</v>
          </cell>
        </row>
        <row r="477">
          <cell r="A477">
            <v>477</v>
          </cell>
          <cell r="C477" t="str">
            <v xml:space="preserve"> 저압 케이블</v>
          </cell>
          <cell r="D477" t="str">
            <v>600V CV 3.5 sq/3C</v>
          </cell>
          <cell r="E477" t="str">
            <v>m</v>
          </cell>
          <cell r="H477">
            <v>798</v>
          </cell>
          <cell r="I477">
            <v>799</v>
          </cell>
          <cell r="J477">
            <v>851</v>
          </cell>
          <cell r="K477">
            <v>821</v>
          </cell>
          <cell r="S477">
            <v>799</v>
          </cell>
          <cell r="U477">
            <v>0.05</v>
          </cell>
          <cell r="V477" t="str">
            <v>저케</v>
          </cell>
          <cell r="W477">
            <v>2.1999999999999999E-2</v>
          </cell>
        </row>
        <row r="478">
          <cell r="A478">
            <v>478</v>
          </cell>
          <cell r="C478" t="str">
            <v xml:space="preserve"> 저압 케이블</v>
          </cell>
          <cell r="D478" t="str">
            <v>600V CV 5.5 sq/3C</v>
          </cell>
          <cell r="E478" t="str">
            <v>m</v>
          </cell>
          <cell r="H478">
            <v>798</v>
          </cell>
          <cell r="I478">
            <v>1110</v>
          </cell>
          <cell r="J478">
            <v>851</v>
          </cell>
          <cell r="K478">
            <v>1142</v>
          </cell>
          <cell r="S478">
            <v>1110</v>
          </cell>
          <cell r="U478">
            <v>0.05</v>
          </cell>
          <cell r="V478" t="str">
            <v>저케</v>
          </cell>
          <cell r="W478">
            <v>2.5999999999999999E-2</v>
          </cell>
        </row>
        <row r="479">
          <cell r="A479">
            <v>479</v>
          </cell>
          <cell r="C479" t="str">
            <v xml:space="preserve"> 저압 케이블</v>
          </cell>
          <cell r="D479" t="str">
            <v>600V CV 8sq/3C</v>
          </cell>
          <cell r="E479" t="str">
            <v>m</v>
          </cell>
          <cell r="H479">
            <v>798</v>
          </cell>
          <cell r="I479">
            <v>1410</v>
          </cell>
          <cell r="J479">
            <v>851</v>
          </cell>
          <cell r="K479">
            <v>1450</v>
          </cell>
          <cell r="S479">
            <v>1410</v>
          </cell>
          <cell r="U479">
            <v>0.05</v>
          </cell>
          <cell r="V479" t="str">
            <v>저케</v>
          </cell>
          <cell r="W479">
            <v>2.9000000000000001E-2</v>
          </cell>
        </row>
        <row r="480">
          <cell r="A480">
            <v>480</v>
          </cell>
          <cell r="C480" t="str">
            <v xml:space="preserve"> 저압 케이블</v>
          </cell>
          <cell r="D480" t="str">
            <v>600V  CV  14sq/3C</v>
          </cell>
          <cell r="E480" t="str">
            <v>m</v>
          </cell>
          <cell r="H480">
            <v>798</v>
          </cell>
          <cell r="I480">
            <v>2536</v>
          </cell>
          <cell r="J480">
            <v>851</v>
          </cell>
          <cell r="K480">
            <v>2609</v>
          </cell>
          <cell r="S480">
            <v>2536</v>
          </cell>
          <cell r="U480">
            <v>0.05</v>
          </cell>
          <cell r="V480" t="str">
            <v>저케</v>
          </cell>
          <cell r="W480">
            <v>0.04</v>
          </cell>
        </row>
        <row r="481">
          <cell r="A481">
            <v>481</v>
          </cell>
          <cell r="C481" t="str">
            <v xml:space="preserve"> 저압 케이블</v>
          </cell>
          <cell r="D481" t="str">
            <v>600V  CV 22sq/3C</v>
          </cell>
          <cell r="E481" t="str">
            <v>m</v>
          </cell>
          <cell r="H481">
            <v>798</v>
          </cell>
          <cell r="I481">
            <v>3417</v>
          </cell>
          <cell r="J481">
            <v>851</v>
          </cell>
          <cell r="K481">
            <v>3515</v>
          </cell>
          <cell r="S481">
            <v>3417</v>
          </cell>
          <cell r="U481">
            <v>0.05</v>
          </cell>
          <cell r="V481" t="str">
            <v>저케</v>
          </cell>
          <cell r="W481">
            <v>5.1999999999999998E-2</v>
          </cell>
        </row>
        <row r="482">
          <cell r="A482">
            <v>482</v>
          </cell>
          <cell r="C482" t="str">
            <v xml:space="preserve"> 저압 케이블</v>
          </cell>
          <cell r="D482" t="str">
            <v>600V  CV 38sq/3C</v>
          </cell>
          <cell r="E482" t="str">
            <v>m</v>
          </cell>
          <cell r="H482">
            <v>798</v>
          </cell>
          <cell r="I482">
            <v>5508</v>
          </cell>
          <cell r="J482">
            <v>851</v>
          </cell>
          <cell r="K482">
            <v>5665</v>
          </cell>
          <cell r="S482">
            <v>5508</v>
          </cell>
          <cell r="U482">
            <v>0.05</v>
          </cell>
          <cell r="V482" t="str">
            <v>저케</v>
          </cell>
          <cell r="W482">
            <v>7.1999999999999995E-2</v>
          </cell>
        </row>
        <row r="483">
          <cell r="A483">
            <v>483</v>
          </cell>
          <cell r="C483" t="str">
            <v xml:space="preserve"> 저압 케이블</v>
          </cell>
          <cell r="D483" t="str">
            <v>600V  CV 60sq/3C</v>
          </cell>
          <cell r="E483" t="str">
            <v>m</v>
          </cell>
          <cell r="H483">
            <v>798</v>
          </cell>
          <cell r="I483">
            <v>9251</v>
          </cell>
          <cell r="J483">
            <v>851</v>
          </cell>
          <cell r="K483">
            <v>9515</v>
          </cell>
          <cell r="S483">
            <v>9251</v>
          </cell>
          <cell r="U483">
            <v>0.05</v>
          </cell>
          <cell r="V483" t="str">
            <v>저케</v>
          </cell>
          <cell r="W483">
            <v>9.8000000000000004E-2</v>
          </cell>
        </row>
        <row r="484">
          <cell r="A484">
            <v>484</v>
          </cell>
          <cell r="C484" t="str">
            <v xml:space="preserve"> 저압 케이블</v>
          </cell>
          <cell r="D484" t="str">
            <v>600V  CV 80sq/3C</v>
          </cell>
          <cell r="E484" t="str">
            <v>m</v>
          </cell>
          <cell r="H484">
            <v>798</v>
          </cell>
          <cell r="J484">
            <v>851</v>
          </cell>
          <cell r="S484">
            <v>0</v>
          </cell>
          <cell r="U484">
            <v>0.05</v>
          </cell>
          <cell r="V484" t="str">
            <v>저케</v>
          </cell>
          <cell r="W484">
            <v>0.12</v>
          </cell>
        </row>
        <row r="485">
          <cell r="A485">
            <v>485</v>
          </cell>
          <cell r="C485" t="str">
            <v xml:space="preserve"> 저압 케이블</v>
          </cell>
          <cell r="D485" t="str">
            <v>600V  CV 100sq/3C</v>
          </cell>
          <cell r="E485" t="str">
            <v>m</v>
          </cell>
          <cell r="H485">
            <v>798</v>
          </cell>
          <cell r="I485">
            <v>13881</v>
          </cell>
          <cell r="J485">
            <v>851</v>
          </cell>
          <cell r="K485">
            <v>14277</v>
          </cell>
          <cell r="S485">
            <v>13881</v>
          </cell>
          <cell r="U485">
            <v>0.05</v>
          </cell>
          <cell r="V485" t="str">
            <v>저케</v>
          </cell>
          <cell r="W485">
            <v>0.14199999999999999</v>
          </cell>
        </row>
        <row r="486">
          <cell r="A486">
            <v>486</v>
          </cell>
          <cell r="C486" t="str">
            <v xml:space="preserve"> 저압 케이블</v>
          </cell>
          <cell r="D486" t="str">
            <v>600V  CV 150sq/3C</v>
          </cell>
          <cell r="E486" t="str">
            <v>m</v>
          </cell>
          <cell r="H486">
            <v>798</v>
          </cell>
          <cell r="I486">
            <v>19594</v>
          </cell>
          <cell r="J486">
            <v>851</v>
          </cell>
          <cell r="K486">
            <v>20153</v>
          </cell>
          <cell r="S486">
            <v>19594</v>
          </cell>
          <cell r="U486">
            <v>0.05</v>
          </cell>
          <cell r="V486" t="str">
            <v>저케</v>
          </cell>
          <cell r="W486">
            <v>0.19400000000000001</v>
          </cell>
        </row>
        <row r="487">
          <cell r="A487">
            <v>487</v>
          </cell>
          <cell r="C487" t="str">
            <v xml:space="preserve"> 저압 케이블</v>
          </cell>
          <cell r="D487" t="str">
            <v>600V  CV 200sq/3C</v>
          </cell>
          <cell r="E487" t="str">
            <v>m</v>
          </cell>
          <cell r="H487">
            <v>798</v>
          </cell>
          <cell r="I487">
            <v>25958</v>
          </cell>
          <cell r="J487">
            <v>851</v>
          </cell>
          <cell r="K487">
            <v>26699</v>
          </cell>
          <cell r="S487">
            <v>25958</v>
          </cell>
          <cell r="U487">
            <v>0.05</v>
          </cell>
          <cell r="V487" t="str">
            <v>저케</v>
          </cell>
          <cell r="W487">
            <v>0.23400000000000001</v>
          </cell>
        </row>
        <row r="488">
          <cell r="A488">
            <v>488</v>
          </cell>
          <cell r="C488" t="str">
            <v xml:space="preserve"> 저압 케이블</v>
          </cell>
          <cell r="D488" t="str">
            <v>600V  CV 250sq/3C</v>
          </cell>
          <cell r="E488" t="str">
            <v>m</v>
          </cell>
          <cell r="H488">
            <v>798</v>
          </cell>
          <cell r="I488">
            <v>32741</v>
          </cell>
          <cell r="J488">
            <v>851</v>
          </cell>
          <cell r="K488">
            <v>33676</v>
          </cell>
          <cell r="S488">
            <v>32741</v>
          </cell>
          <cell r="U488">
            <v>0.05</v>
          </cell>
          <cell r="V488" t="str">
            <v>저케</v>
          </cell>
          <cell r="W488">
            <v>0.28399999999999997</v>
          </cell>
        </row>
        <row r="489">
          <cell r="A489">
            <v>489</v>
          </cell>
          <cell r="C489" t="str">
            <v xml:space="preserve"> 저압 케이블</v>
          </cell>
          <cell r="D489" t="str">
            <v>600V  CV 325sq/3C</v>
          </cell>
          <cell r="E489" t="str">
            <v>m</v>
          </cell>
          <cell r="H489">
            <v>798</v>
          </cell>
          <cell r="I489">
            <v>42038</v>
          </cell>
          <cell r="J489">
            <v>851</v>
          </cell>
          <cell r="K489">
            <v>43239</v>
          </cell>
          <cell r="S489">
            <v>42038</v>
          </cell>
          <cell r="U489">
            <v>0.05</v>
          </cell>
          <cell r="V489" t="str">
            <v>저케</v>
          </cell>
          <cell r="W489">
            <v>0.34399999999999997</v>
          </cell>
        </row>
        <row r="490">
          <cell r="A490">
            <v>490</v>
          </cell>
          <cell r="S490" t="str">
            <v/>
          </cell>
        </row>
        <row r="491">
          <cell r="A491">
            <v>491</v>
          </cell>
          <cell r="S491" t="str">
            <v/>
          </cell>
        </row>
        <row r="492">
          <cell r="A492">
            <v>492</v>
          </cell>
          <cell r="C492" t="str">
            <v xml:space="preserve"> 저압 케이블</v>
          </cell>
          <cell r="D492" t="str">
            <v>600V CV 2.0 sq/4C</v>
          </cell>
          <cell r="E492" t="str">
            <v>m</v>
          </cell>
          <cell r="H492">
            <v>798</v>
          </cell>
          <cell r="I492">
            <v>720</v>
          </cell>
          <cell r="J492">
            <v>851</v>
          </cell>
          <cell r="K492">
            <v>740</v>
          </cell>
          <cell r="S492">
            <v>720</v>
          </cell>
          <cell r="U492">
            <v>0.05</v>
          </cell>
          <cell r="V492" t="str">
            <v>저케</v>
          </cell>
          <cell r="W492">
            <v>2.5999999999999999E-2</v>
          </cell>
        </row>
        <row r="493">
          <cell r="A493">
            <v>493</v>
          </cell>
          <cell r="C493" t="str">
            <v xml:space="preserve"> 저압 케이블</v>
          </cell>
          <cell r="D493" t="str">
            <v>600V CV 3.5 sq/4C</v>
          </cell>
          <cell r="E493" t="str">
            <v>m</v>
          </cell>
          <cell r="H493">
            <v>798</v>
          </cell>
          <cell r="I493">
            <v>971</v>
          </cell>
          <cell r="J493">
            <v>851</v>
          </cell>
          <cell r="K493">
            <v>999</v>
          </cell>
          <cell r="S493">
            <v>971</v>
          </cell>
          <cell r="U493">
            <v>0.05</v>
          </cell>
          <cell r="V493" t="str">
            <v>저케</v>
          </cell>
          <cell r="W493">
            <v>2.9000000000000001E-2</v>
          </cell>
        </row>
        <row r="494">
          <cell r="A494">
            <v>494</v>
          </cell>
          <cell r="C494" t="str">
            <v xml:space="preserve"> 저압 케이블</v>
          </cell>
          <cell r="D494" t="str">
            <v>600V CV 5.5 sq/4C</v>
          </cell>
          <cell r="E494" t="str">
            <v>m</v>
          </cell>
          <cell r="H494">
            <v>798</v>
          </cell>
          <cell r="I494">
            <v>1370</v>
          </cell>
          <cell r="J494">
            <v>851</v>
          </cell>
          <cell r="K494">
            <v>1409</v>
          </cell>
          <cell r="S494">
            <v>1370</v>
          </cell>
          <cell r="U494">
            <v>0.05</v>
          </cell>
          <cell r="V494" t="str">
            <v>저케</v>
          </cell>
          <cell r="W494">
            <v>3.4000000000000002E-2</v>
          </cell>
        </row>
        <row r="495">
          <cell r="A495">
            <v>495</v>
          </cell>
          <cell r="C495" t="str">
            <v xml:space="preserve"> 저압 케이블</v>
          </cell>
          <cell r="D495" t="str">
            <v>600V CV 8sq/4C</v>
          </cell>
          <cell r="E495" t="str">
            <v>m</v>
          </cell>
          <cell r="H495">
            <v>798</v>
          </cell>
          <cell r="I495">
            <v>1785</v>
          </cell>
          <cell r="J495">
            <v>851</v>
          </cell>
          <cell r="K495">
            <v>1836</v>
          </cell>
          <cell r="S495">
            <v>1785</v>
          </cell>
          <cell r="U495">
            <v>0.05</v>
          </cell>
          <cell r="V495" t="str">
            <v>저케</v>
          </cell>
          <cell r="W495">
            <v>3.9E-2</v>
          </cell>
        </row>
        <row r="496">
          <cell r="A496">
            <v>496</v>
          </cell>
          <cell r="C496" t="str">
            <v xml:space="preserve"> 저압 케이블</v>
          </cell>
          <cell r="D496" t="str">
            <v>600V  CV  14sq/4C</v>
          </cell>
          <cell r="E496" t="str">
            <v>m</v>
          </cell>
          <cell r="H496">
            <v>798</v>
          </cell>
          <cell r="I496">
            <v>3215</v>
          </cell>
          <cell r="J496">
            <v>851</v>
          </cell>
          <cell r="K496">
            <v>3306</v>
          </cell>
          <cell r="S496">
            <v>3215</v>
          </cell>
          <cell r="U496">
            <v>0.05</v>
          </cell>
          <cell r="V496" t="str">
            <v>저케</v>
          </cell>
          <cell r="W496">
            <v>5.2000000000000005E-2</v>
          </cell>
        </row>
        <row r="497">
          <cell r="A497">
            <v>497</v>
          </cell>
          <cell r="C497" t="str">
            <v xml:space="preserve"> 저압 케이블</v>
          </cell>
          <cell r="D497" t="str">
            <v>600V  CV 22sq/4C</v>
          </cell>
          <cell r="E497" t="str">
            <v>m</v>
          </cell>
          <cell r="H497">
            <v>798</v>
          </cell>
          <cell r="I497">
            <v>4329</v>
          </cell>
          <cell r="J497">
            <v>851</v>
          </cell>
          <cell r="K497">
            <v>4452</v>
          </cell>
          <cell r="S497">
            <v>4329</v>
          </cell>
          <cell r="U497">
            <v>0.05</v>
          </cell>
          <cell r="V497" t="str">
            <v>저케</v>
          </cell>
          <cell r="W497">
            <v>6.7599999999999993E-2</v>
          </cell>
        </row>
        <row r="498">
          <cell r="A498">
            <v>498</v>
          </cell>
          <cell r="C498" t="str">
            <v xml:space="preserve"> 저압 케이블</v>
          </cell>
          <cell r="D498" t="str">
            <v>600V  CV 38sq/4C</v>
          </cell>
          <cell r="E498" t="str">
            <v>m</v>
          </cell>
          <cell r="H498">
            <v>798</v>
          </cell>
          <cell r="I498">
            <v>7046</v>
          </cell>
          <cell r="J498">
            <v>851</v>
          </cell>
          <cell r="K498">
            <v>7247</v>
          </cell>
          <cell r="S498">
            <v>7046</v>
          </cell>
          <cell r="U498">
            <v>0.05</v>
          </cell>
          <cell r="V498" t="str">
            <v>저케</v>
          </cell>
          <cell r="W498">
            <v>9.3600000000000003E-2</v>
          </cell>
        </row>
        <row r="499">
          <cell r="A499">
            <v>499</v>
          </cell>
          <cell r="C499" t="str">
            <v xml:space="preserve"> 저압 케이블</v>
          </cell>
          <cell r="D499" t="str">
            <v>600V  CV 60sq/4C</v>
          </cell>
          <cell r="E499" t="str">
            <v>m</v>
          </cell>
          <cell r="H499">
            <v>798</v>
          </cell>
          <cell r="I499">
            <v>11841</v>
          </cell>
          <cell r="J499">
            <v>851</v>
          </cell>
          <cell r="K499">
            <v>12180</v>
          </cell>
          <cell r="S499">
            <v>11841</v>
          </cell>
          <cell r="U499">
            <v>0.05</v>
          </cell>
          <cell r="V499" t="str">
            <v>저케</v>
          </cell>
          <cell r="W499">
            <v>0.12740000000000001</v>
          </cell>
        </row>
        <row r="500">
          <cell r="A500">
            <v>500</v>
          </cell>
          <cell r="C500" t="str">
            <v xml:space="preserve"> 저압 케이블</v>
          </cell>
          <cell r="D500" t="str">
            <v>600V  CV 100sq/4C</v>
          </cell>
          <cell r="E500" t="str">
            <v>m</v>
          </cell>
          <cell r="H500">
            <v>798</v>
          </cell>
          <cell r="I500">
            <v>17976</v>
          </cell>
          <cell r="J500">
            <v>851</v>
          </cell>
          <cell r="K500">
            <v>18489</v>
          </cell>
          <cell r="S500">
            <v>17976</v>
          </cell>
          <cell r="U500">
            <v>0.05</v>
          </cell>
          <cell r="V500" t="str">
            <v>저케</v>
          </cell>
          <cell r="W500">
            <v>0.18459999999999999</v>
          </cell>
        </row>
        <row r="501">
          <cell r="A501">
            <v>501</v>
          </cell>
          <cell r="C501" t="str">
            <v xml:space="preserve"> 저압 케이블</v>
          </cell>
          <cell r="D501" t="str">
            <v>600V  CV 125sq/4C</v>
          </cell>
          <cell r="E501" t="str">
            <v>m</v>
          </cell>
          <cell r="H501">
            <v>798</v>
          </cell>
          <cell r="I501">
            <v>21891</v>
          </cell>
          <cell r="J501">
            <v>851</v>
          </cell>
          <cell r="K501">
            <v>22516</v>
          </cell>
          <cell r="S501">
            <v>21891</v>
          </cell>
          <cell r="U501">
            <v>0.05</v>
          </cell>
          <cell r="V501" t="str">
            <v>저케</v>
          </cell>
          <cell r="W501">
            <v>0.21840000000000001</v>
          </cell>
        </row>
        <row r="502">
          <cell r="A502">
            <v>502</v>
          </cell>
          <cell r="C502" t="str">
            <v xml:space="preserve"> 저압 케이블</v>
          </cell>
          <cell r="D502" t="str">
            <v>600V  CV 150sq/4C</v>
          </cell>
          <cell r="E502" t="str">
            <v>m</v>
          </cell>
          <cell r="H502">
            <v>798</v>
          </cell>
          <cell r="I502">
            <v>26262</v>
          </cell>
          <cell r="J502">
            <v>851</v>
          </cell>
          <cell r="K502">
            <v>27012</v>
          </cell>
          <cell r="S502">
            <v>26262</v>
          </cell>
          <cell r="U502">
            <v>0.05</v>
          </cell>
          <cell r="V502" t="str">
            <v>저케</v>
          </cell>
          <cell r="W502">
            <v>0.25220000000000004</v>
          </cell>
        </row>
        <row r="503">
          <cell r="A503">
            <v>503</v>
          </cell>
          <cell r="C503" t="str">
            <v xml:space="preserve"> 저압 케이블</v>
          </cell>
          <cell r="D503" t="str">
            <v>600V  CV 200sq/4C</v>
          </cell>
          <cell r="E503" t="str">
            <v>m</v>
          </cell>
          <cell r="H503">
            <v>798</v>
          </cell>
          <cell r="I503">
            <v>34598</v>
          </cell>
          <cell r="J503">
            <v>851</v>
          </cell>
          <cell r="K503">
            <v>35587</v>
          </cell>
          <cell r="S503">
            <v>34598</v>
          </cell>
          <cell r="U503">
            <v>0.05</v>
          </cell>
          <cell r="V503" t="str">
            <v>저케</v>
          </cell>
          <cell r="W503">
            <v>0.30420000000000003</v>
          </cell>
        </row>
        <row r="504">
          <cell r="A504">
            <v>504</v>
          </cell>
          <cell r="C504" t="str">
            <v xml:space="preserve"> 저압 케이블</v>
          </cell>
          <cell r="D504" t="str">
            <v>600V  CV 250sq/4C</v>
          </cell>
          <cell r="E504" t="str">
            <v>m</v>
          </cell>
          <cell r="H504">
            <v>798</v>
          </cell>
          <cell r="I504">
            <v>43414</v>
          </cell>
          <cell r="J504">
            <v>851</v>
          </cell>
          <cell r="K504">
            <v>44654</v>
          </cell>
          <cell r="S504">
            <v>43414</v>
          </cell>
          <cell r="U504">
            <v>0.05</v>
          </cell>
          <cell r="V504" t="str">
            <v>저케</v>
          </cell>
          <cell r="W504">
            <v>0.36919999999999997</v>
          </cell>
        </row>
        <row r="505">
          <cell r="A505">
            <v>505</v>
          </cell>
          <cell r="C505" t="str">
            <v xml:space="preserve"> 저압 케이블</v>
          </cell>
          <cell r="D505" t="str">
            <v>600V  CV 325sq/4C</v>
          </cell>
          <cell r="E505" t="str">
            <v>m</v>
          </cell>
          <cell r="H505">
            <v>798</v>
          </cell>
          <cell r="I505">
            <v>54591</v>
          </cell>
          <cell r="J505">
            <v>851</v>
          </cell>
          <cell r="K505">
            <v>56151</v>
          </cell>
          <cell r="S505">
            <v>54591</v>
          </cell>
          <cell r="U505">
            <v>0.05</v>
          </cell>
          <cell r="V505" t="str">
            <v>저케</v>
          </cell>
          <cell r="W505">
            <v>0.44719999999999999</v>
          </cell>
        </row>
        <row r="506">
          <cell r="A506">
            <v>506</v>
          </cell>
          <cell r="S506" t="str">
            <v/>
          </cell>
        </row>
        <row r="507">
          <cell r="A507">
            <v>507</v>
          </cell>
          <cell r="S507" t="str">
            <v/>
          </cell>
        </row>
        <row r="508">
          <cell r="A508">
            <v>508</v>
          </cell>
          <cell r="B508" t="str">
            <v>옥외</v>
          </cell>
          <cell r="C508" t="str">
            <v xml:space="preserve"> 저압 케이블</v>
          </cell>
          <cell r="D508" t="str">
            <v>600V CV 2.0 sq/1C</v>
          </cell>
          <cell r="E508" t="str">
            <v>m</v>
          </cell>
          <cell r="H508">
            <v>798</v>
          </cell>
          <cell r="I508">
            <v>201</v>
          </cell>
          <cell r="J508">
            <v>851</v>
          </cell>
          <cell r="K508">
            <v>207</v>
          </cell>
          <cell r="S508">
            <v>201</v>
          </cell>
          <cell r="U508">
            <v>0.03</v>
          </cell>
          <cell r="V508" t="str">
            <v>저케</v>
          </cell>
          <cell r="W508">
            <v>0.01</v>
          </cell>
        </row>
        <row r="509">
          <cell r="A509">
            <v>509</v>
          </cell>
          <cell r="B509" t="str">
            <v>옥외</v>
          </cell>
          <cell r="C509" t="str">
            <v xml:space="preserve"> 저압 케이블</v>
          </cell>
          <cell r="D509" t="str">
            <v>600V CV 3.5 sq/1C</v>
          </cell>
          <cell r="E509" t="str">
            <v>m</v>
          </cell>
          <cell r="H509">
            <v>798</v>
          </cell>
          <cell r="I509">
            <v>254</v>
          </cell>
          <cell r="J509">
            <v>851</v>
          </cell>
          <cell r="K509">
            <v>261</v>
          </cell>
          <cell r="S509">
            <v>254</v>
          </cell>
          <cell r="U509">
            <v>0.03</v>
          </cell>
          <cell r="V509" t="str">
            <v>저케</v>
          </cell>
          <cell r="W509">
            <v>1.0999999999999999E-2</v>
          </cell>
        </row>
        <row r="510">
          <cell r="A510">
            <v>510</v>
          </cell>
          <cell r="B510" t="str">
            <v>옥외</v>
          </cell>
          <cell r="C510" t="str">
            <v xml:space="preserve"> 저압 케이블</v>
          </cell>
          <cell r="D510" t="str">
            <v>600V CV 5.5 sq/1C</v>
          </cell>
          <cell r="E510" t="str">
            <v>m</v>
          </cell>
          <cell r="H510">
            <v>798</v>
          </cell>
          <cell r="I510">
            <v>368</v>
          </cell>
          <cell r="J510">
            <v>851</v>
          </cell>
          <cell r="K510">
            <v>379</v>
          </cell>
          <cell r="S510">
            <v>368</v>
          </cell>
          <cell r="U510">
            <v>0.03</v>
          </cell>
          <cell r="V510" t="str">
            <v>저케</v>
          </cell>
          <cell r="W510">
            <v>1.2999999999999999E-2</v>
          </cell>
        </row>
        <row r="511">
          <cell r="A511">
            <v>511</v>
          </cell>
          <cell r="B511" t="str">
            <v>옥외</v>
          </cell>
          <cell r="C511" t="str">
            <v xml:space="preserve"> 저압 케이블</v>
          </cell>
          <cell r="D511" t="str">
            <v>600V CV 8sq/1C</v>
          </cell>
          <cell r="E511" t="str">
            <v>m</v>
          </cell>
          <cell r="H511">
            <v>798</v>
          </cell>
          <cell r="I511">
            <v>476</v>
          </cell>
          <cell r="J511">
            <v>851</v>
          </cell>
          <cell r="K511">
            <v>490</v>
          </cell>
          <cell r="S511">
            <v>476</v>
          </cell>
          <cell r="U511">
            <v>0.03</v>
          </cell>
          <cell r="V511" t="str">
            <v>저케</v>
          </cell>
          <cell r="W511">
            <v>1.4E-2</v>
          </cell>
        </row>
        <row r="512">
          <cell r="A512">
            <v>512</v>
          </cell>
          <cell r="B512" t="str">
            <v>옥외</v>
          </cell>
          <cell r="C512" t="str">
            <v xml:space="preserve"> 저압 케이블</v>
          </cell>
          <cell r="D512" t="str">
            <v>600V  CV  14sq/1C</v>
          </cell>
          <cell r="E512" t="str">
            <v>m</v>
          </cell>
          <cell r="H512">
            <v>798</v>
          </cell>
          <cell r="I512">
            <v>838</v>
          </cell>
          <cell r="J512">
            <v>842</v>
          </cell>
          <cell r="K512">
            <v>862</v>
          </cell>
          <cell r="S512">
            <v>838</v>
          </cell>
          <cell r="U512">
            <v>0.03</v>
          </cell>
          <cell r="V512" t="str">
            <v>저케</v>
          </cell>
          <cell r="W512">
            <v>0.02</v>
          </cell>
        </row>
        <row r="513">
          <cell r="A513">
            <v>513</v>
          </cell>
          <cell r="B513" t="str">
            <v>옥외</v>
          </cell>
          <cell r="C513" t="str">
            <v xml:space="preserve"> 저압 케이블</v>
          </cell>
          <cell r="D513" t="str">
            <v>600V  CV 22sq/1C</v>
          </cell>
          <cell r="E513" t="str">
            <v>m</v>
          </cell>
          <cell r="H513">
            <v>798</v>
          </cell>
          <cell r="I513">
            <v>1106</v>
          </cell>
          <cell r="J513">
            <v>851</v>
          </cell>
          <cell r="K513">
            <v>1138</v>
          </cell>
          <cell r="S513">
            <v>1106</v>
          </cell>
          <cell r="U513">
            <v>0.03</v>
          </cell>
          <cell r="V513" t="str">
            <v>저케</v>
          </cell>
          <cell r="W513">
            <v>2.5999999999999999E-2</v>
          </cell>
        </row>
        <row r="514">
          <cell r="A514">
            <v>514</v>
          </cell>
          <cell r="B514" t="str">
            <v>옥외</v>
          </cell>
          <cell r="C514" t="str">
            <v xml:space="preserve"> 저압 케이블</v>
          </cell>
          <cell r="D514" t="str">
            <v>600V  CV 38sq/1C</v>
          </cell>
          <cell r="E514" t="str">
            <v>m</v>
          </cell>
          <cell r="H514">
            <v>798</v>
          </cell>
          <cell r="I514">
            <v>1704</v>
          </cell>
          <cell r="J514">
            <v>851</v>
          </cell>
          <cell r="K514">
            <v>1752</v>
          </cell>
          <cell r="S514">
            <v>1704</v>
          </cell>
          <cell r="U514">
            <v>0.03</v>
          </cell>
          <cell r="V514" t="str">
            <v>저케</v>
          </cell>
          <cell r="W514">
            <v>3.5999999999999997E-2</v>
          </cell>
        </row>
        <row r="515">
          <cell r="A515">
            <v>515</v>
          </cell>
          <cell r="B515" t="str">
            <v>옥외</v>
          </cell>
          <cell r="C515" t="str">
            <v xml:space="preserve"> 저압 케이블</v>
          </cell>
          <cell r="D515" t="str">
            <v>600V  CV 60sq/1C</v>
          </cell>
          <cell r="E515" t="str">
            <v>m</v>
          </cell>
          <cell r="H515">
            <v>798</v>
          </cell>
          <cell r="I515">
            <v>2669</v>
          </cell>
          <cell r="J515">
            <v>851</v>
          </cell>
          <cell r="K515">
            <v>2745</v>
          </cell>
          <cell r="S515">
            <v>2669</v>
          </cell>
          <cell r="U515">
            <v>0.03</v>
          </cell>
          <cell r="V515" t="str">
            <v>저케</v>
          </cell>
          <cell r="W515">
            <v>4.9000000000000002E-2</v>
          </cell>
        </row>
        <row r="516">
          <cell r="A516">
            <v>516</v>
          </cell>
          <cell r="B516" t="str">
            <v>옥외</v>
          </cell>
          <cell r="C516" t="str">
            <v xml:space="preserve"> 저압 케이블</v>
          </cell>
          <cell r="D516" t="str">
            <v>600V  CV 100sq/1C</v>
          </cell>
          <cell r="E516" t="str">
            <v>m</v>
          </cell>
          <cell r="H516">
            <v>798</v>
          </cell>
          <cell r="I516">
            <v>4357</v>
          </cell>
          <cell r="J516">
            <v>851</v>
          </cell>
          <cell r="K516">
            <v>4482</v>
          </cell>
          <cell r="S516">
            <v>4357</v>
          </cell>
          <cell r="U516">
            <v>0.03</v>
          </cell>
          <cell r="V516" t="str">
            <v>저케</v>
          </cell>
          <cell r="W516">
            <v>7.0999999999999994E-2</v>
          </cell>
        </row>
        <row r="517">
          <cell r="A517">
            <v>517</v>
          </cell>
          <cell r="B517" t="str">
            <v>옥외</v>
          </cell>
          <cell r="C517" t="str">
            <v xml:space="preserve"> 저압 케이블</v>
          </cell>
          <cell r="D517" t="str">
            <v>600V  CV 150sq/1C</v>
          </cell>
          <cell r="E517" t="str">
            <v>m</v>
          </cell>
          <cell r="H517">
            <v>798</v>
          </cell>
          <cell r="I517">
            <v>6352</v>
          </cell>
          <cell r="J517">
            <v>851</v>
          </cell>
          <cell r="K517">
            <v>6534</v>
          </cell>
          <cell r="S517">
            <v>6352</v>
          </cell>
          <cell r="U517">
            <v>0.03</v>
          </cell>
          <cell r="V517" t="str">
            <v>저케</v>
          </cell>
          <cell r="W517">
            <v>9.7000000000000003E-2</v>
          </cell>
        </row>
        <row r="518">
          <cell r="A518">
            <v>518</v>
          </cell>
          <cell r="B518" t="str">
            <v>옥외</v>
          </cell>
          <cell r="C518" t="str">
            <v xml:space="preserve"> 저압 케이블</v>
          </cell>
          <cell r="D518" t="str">
            <v>600V  CV 200sq/1C</v>
          </cell>
          <cell r="E518" t="str">
            <v>m</v>
          </cell>
          <cell r="H518">
            <v>798</v>
          </cell>
          <cell r="I518">
            <v>9986</v>
          </cell>
          <cell r="J518">
            <v>851</v>
          </cell>
          <cell r="K518">
            <v>10271</v>
          </cell>
          <cell r="S518">
            <v>9986</v>
          </cell>
          <cell r="U518">
            <v>0.03</v>
          </cell>
          <cell r="V518" t="str">
            <v>저케</v>
          </cell>
          <cell r="W518">
            <v>0.11700000000000001</v>
          </cell>
        </row>
        <row r="519">
          <cell r="A519">
            <v>519</v>
          </cell>
          <cell r="B519" t="str">
            <v>옥외</v>
          </cell>
          <cell r="C519" t="str">
            <v xml:space="preserve"> 저압 케이블</v>
          </cell>
          <cell r="D519" t="str">
            <v>600V  CV 250sq/1C</v>
          </cell>
          <cell r="E519" t="str">
            <v>m</v>
          </cell>
          <cell r="H519">
            <v>798</v>
          </cell>
          <cell r="I519">
            <v>11588</v>
          </cell>
          <cell r="J519">
            <v>851</v>
          </cell>
          <cell r="K519">
            <v>11919</v>
          </cell>
          <cell r="S519">
            <v>11588</v>
          </cell>
          <cell r="U519">
            <v>0.03</v>
          </cell>
          <cell r="V519" t="str">
            <v>저케</v>
          </cell>
          <cell r="W519">
            <v>0.14199999999999999</v>
          </cell>
        </row>
        <row r="520">
          <cell r="A520">
            <v>520</v>
          </cell>
          <cell r="B520" t="str">
            <v>옥외</v>
          </cell>
          <cell r="C520" t="str">
            <v xml:space="preserve"> 저압 케이블</v>
          </cell>
          <cell r="D520" t="str">
            <v>600V  CV 325sq/1C</v>
          </cell>
          <cell r="E520" t="str">
            <v>m</v>
          </cell>
          <cell r="H520">
            <v>798</v>
          </cell>
          <cell r="I520">
            <v>13908</v>
          </cell>
          <cell r="J520">
            <v>851</v>
          </cell>
          <cell r="K520">
            <v>14305</v>
          </cell>
          <cell r="S520">
            <v>13908</v>
          </cell>
          <cell r="U520">
            <v>0.03</v>
          </cell>
          <cell r="V520" t="str">
            <v>저케</v>
          </cell>
          <cell r="W520">
            <v>0.17199999999999999</v>
          </cell>
        </row>
        <row r="521">
          <cell r="A521">
            <v>521</v>
          </cell>
          <cell r="S521" t="str">
            <v/>
          </cell>
        </row>
        <row r="522">
          <cell r="A522">
            <v>522</v>
          </cell>
          <cell r="S522" t="str">
            <v/>
          </cell>
        </row>
        <row r="523">
          <cell r="A523">
            <v>523</v>
          </cell>
          <cell r="B523" t="str">
            <v>옥외</v>
          </cell>
          <cell r="C523" t="str">
            <v xml:space="preserve"> 저압 케이블</v>
          </cell>
          <cell r="D523" t="str">
            <v>600V CV 2.0 sq/2C</v>
          </cell>
          <cell r="E523" t="str">
            <v>m</v>
          </cell>
          <cell r="H523">
            <v>798</v>
          </cell>
          <cell r="I523">
            <v>496</v>
          </cell>
          <cell r="J523">
            <v>851</v>
          </cell>
          <cell r="K523">
            <v>510</v>
          </cell>
          <cell r="S523">
            <v>496</v>
          </cell>
          <cell r="U523">
            <v>0.03</v>
          </cell>
          <cell r="V523" t="str">
            <v>저케</v>
          </cell>
          <cell r="W523">
            <v>1.3999999999999999E-2</v>
          </cell>
        </row>
        <row r="524">
          <cell r="A524">
            <v>524</v>
          </cell>
          <cell r="B524" t="str">
            <v>옥외</v>
          </cell>
          <cell r="C524" t="str">
            <v xml:space="preserve"> 저압 케이블</v>
          </cell>
          <cell r="D524" t="str">
            <v>600V CV 3.5 sq/2C</v>
          </cell>
          <cell r="E524" t="str">
            <v>m</v>
          </cell>
          <cell r="H524">
            <v>798</v>
          </cell>
          <cell r="I524">
            <v>634</v>
          </cell>
          <cell r="J524">
            <v>851</v>
          </cell>
          <cell r="K524">
            <v>652</v>
          </cell>
          <cell r="S524">
            <v>634</v>
          </cell>
          <cell r="U524">
            <v>0.03</v>
          </cell>
          <cell r="V524" t="str">
            <v>저케</v>
          </cell>
          <cell r="W524">
            <v>1.6E-2</v>
          </cell>
        </row>
        <row r="525">
          <cell r="A525">
            <v>525</v>
          </cell>
          <cell r="B525" t="str">
            <v>옥외</v>
          </cell>
          <cell r="C525" t="str">
            <v xml:space="preserve"> 저압 케이블</v>
          </cell>
          <cell r="D525" t="str">
            <v>600V CV 5.5 sq/2C</v>
          </cell>
          <cell r="E525" t="str">
            <v>m</v>
          </cell>
          <cell r="H525">
            <v>798</v>
          </cell>
          <cell r="I525">
            <v>846</v>
          </cell>
          <cell r="J525">
            <v>851</v>
          </cell>
          <cell r="K525">
            <v>870</v>
          </cell>
          <cell r="S525">
            <v>846</v>
          </cell>
          <cell r="U525">
            <v>0.03</v>
          </cell>
          <cell r="V525" t="str">
            <v>저케</v>
          </cell>
          <cell r="W525">
            <v>1.7999999999999999E-2</v>
          </cell>
        </row>
        <row r="526">
          <cell r="A526">
            <v>526</v>
          </cell>
          <cell r="B526" t="str">
            <v>옥외</v>
          </cell>
          <cell r="C526" t="str">
            <v xml:space="preserve"> 저압 케이블</v>
          </cell>
          <cell r="D526" t="str">
            <v>600V CV 8sq/2C</v>
          </cell>
          <cell r="E526" t="str">
            <v>m</v>
          </cell>
          <cell r="H526">
            <v>798</v>
          </cell>
          <cell r="I526">
            <v>1066</v>
          </cell>
          <cell r="J526">
            <v>851</v>
          </cell>
          <cell r="K526">
            <v>1097</v>
          </cell>
          <cell r="S526">
            <v>1066</v>
          </cell>
          <cell r="U526">
            <v>0.03</v>
          </cell>
          <cell r="V526" t="str">
            <v>저케</v>
          </cell>
          <cell r="W526">
            <v>0.02</v>
          </cell>
        </row>
        <row r="527">
          <cell r="A527">
            <v>527</v>
          </cell>
          <cell r="B527" t="str">
            <v>옥외</v>
          </cell>
          <cell r="C527" t="str">
            <v xml:space="preserve"> 저압 케이블</v>
          </cell>
          <cell r="D527" t="str">
            <v>600V  CV  14sq/2C</v>
          </cell>
          <cell r="E527" t="str">
            <v>m</v>
          </cell>
          <cell r="H527">
            <v>798</v>
          </cell>
          <cell r="I527">
            <v>1904</v>
          </cell>
          <cell r="J527">
            <v>851</v>
          </cell>
          <cell r="K527">
            <v>1959</v>
          </cell>
          <cell r="S527">
            <v>1904</v>
          </cell>
          <cell r="U527">
            <v>0.03</v>
          </cell>
          <cell r="V527" t="str">
            <v>저케</v>
          </cell>
          <cell r="W527">
            <v>2.7999999999999997E-2</v>
          </cell>
        </row>
        <row r="528">
          <cell r="A528">
            <v>528</v>
          </cell>
          <cell r="B528" t="str">
            <v>옥외</v>
          </cell>
          <cell r="C528" t="str">
            <v xml:space="preserve"> 저압 케이블</v>
          </cell>
          <cell r="D528" t="str">
            <v>600V  CV 22sq/2C</v>
          </cell>
          <cell r="E528" t="str">
            <v>m</v>
          </cell>
          <cell r="H528">
            <v>798</v>
          </cell>
          <cell r="I528">
            <v>2520</v>
          </cell>
          <cell r="J528">
            <v>851</v>
          </cell>
          <cell r="K528">
            <v>2592</v>
          </cell>
          <cell r="S528">
            <v>2520</v>
          </cell>
          <cell r="U528">
            <v>0.03</v>
          </cell>
          <cell r="V528" t="str">
            <v>저케</v>
          </cell>
          <cell r="W528">
            <v>3.6399999999999995E-2</v>
          </cell>
        </row>
        <row r="529">
          <cell r="A529">
            <v>529</v>
          </cell>
          <cell r="B529" t="str">
            <v>옥외</v>
          </cell>
          <cell r="C529" t="str">
            <v xml:space="preserve"> 저압 케이블</v>
          </cell>
          <cell r="D529" t="str">
            <v>600V  CV 38sq/2C</v>
          </cell>
          <cell r="E529" t="str">
            <v>m</v>
          </cell>
          <cell r="H529">
            <v>798</v>
          </cell>
          <cell r="I529">
            <v>3881</v>
          </cell>
          <cell r="J529">
            <v>851</v>
          </cell>
          <cell r="K529">
            <v>3992</v>
          </cell>
          <cell r="S529">
            <v>3881</v>
          </cell>
          <cell r="U529">
            <v>0.03</v>
          </cell>
          <cell r="V529" t="str">
            <v>저케</v>
          </cell>
          <cell r="W529">
            <v>5.0399999999999993E-2</v>
          </cell>
        </row>
        <row r="530">
          <cell r="A530">
            <v>530</v>
          </cell>
          <cell r="B530" t="str">
            <v>옥외</v>
          </cell>
          <cell r="C530" t="str">
            <v xml:space="preserve"> 저압 케이블</v>
          </cell>
          <cell r="D530" t="str">
            <v>600V  CV 60sq/2C</v>
          </cell>
          <cell r="E530" t="str">
            <v>m</v>
          </cell>
          <cell r="H530">
            <v>798</v>
          </cell>
          <cell r="I530">
            <v>6734</v>
          </cell>
          <cell r="J530">
            <v>851</v>
          </cell>
          <cell r="K530">
            <v>6927</v>
          </cell>
          <cell r="S530">
            <v>6734</v>
          </cell>
          <cell r="U530">
            <v>0.03</v>
          </cell>
          <cell r="V530" t="str">
            <v>저케</v>
          </cell>
          <cell r="W530">
            <v>6.8599999999999994E-2</v>
          </cell>
        </row>
        <row r="531">
          <cell r="A531">
            <v>531</v>
          </cell>
          <cell r="B531" t="str">
            <v>옥외</v>
          </cell>
          <cell r="C531" t="str">
            <v xml:space="preserve"> 저압 케이블</v>
          </cell>
          <cell r="D531" t="str">
            <v>600V  CV 100sq/2C</v>
          </cell>
          <cell r="E531" t="str">
            <v>m</v>
          </cell>
          <cell r="H531">
            <v>798</v>
          </cell>
          <cell r="I531">
            <v>10426</v>
          </cell>
          <cell r="J531">
            <v>851</v>
          </cell>
          <cell r="K531">
            <v>10724</v>
          </cell>
          <cell r="S531">
            <v>10426</v>
          </cell>
          <cell r="U531">
            <v>0.03</v>
          </cell>
          <cell r="V531" t="str">
            <v>저케</v>
          </cell>
          <cell r="W531">
            <v>9.9399999999999988E-2</v>
          </cell>
        </row>
        <row r="532">
          <cell r="A532">
            <v>532</v>
          </cell>
          <cell r="B532" t="str">
            <v>옥외</v>
          </cell>
          <cell r="C532" t="str">
            <v xml:space="preserve"> 저압 케이블</v>
          </cell>
          <cell r="D532" t="str">
            <v>600V  CV 150sq/2C</v>
          </cell>
          <cell r="E532" t="str">
            <v>m</v>
          </cell>
          <cell r="H532">
            <v>798</v>
          </cell>
          <cell r="I532">
            <v>14173</v>
          </cell>
          <cell r="J532">
            <v>851</v>
          </cell>
          <cell r="K532">
            <v>14578</v>
          </cell>
          <cell r="S532">
            <v>14173</v>
          </cell>
          <cell r="U532">
            <v>0.03</v>
          </cell>
          <cell r="V532" t="str">
            <v>저케</v>
          </cell>
          <cell r="W532">
            <v>0.1358</v>
          </cell>
        </row>
        <row r="533">
          <cell r="A533">
            <v>533</v>
          </cell>
          <cell r="B533" t="str">
            <v>옥외</v>
          </cell>
          <cell r="C533" t="str">
            <v xml:space="preserve"> 저압 케이블</v>
          </cell>
          <cell r="D533" t="str">
            <v>600V  CV 200sq/2C</v>
          </cell>
          <cell r="E533" t="str">
            <v>m</v>
          </cell>
          <cell r="H533">
            <v>798</v>
          </cell>
          <cell r="I533">
            <v>17848</v>
          </cell>
          <cell r="J533">
            <v>851</v>
          </cell>
          <cell r="K533">
            <v>18358</v>
          </cell>
          <cell r="S533">
            <v>17848</v>
          </cell>
          <cell r="U533">
            <v>0.03</v>
          </cell>
          <cell r="V533" t="str">
            <v>저케</v>
          </cell>
          <cell r="W533">
            <v>0.1638</v>
          </cell>
        </row>
        <row r="534">
          <cell r="A534">
            <v>534</v>
          </cell>
          <cell r="B534" t="str">
            <v>옥외</v>
          </cell>
          <cell r="C534" t="str">
            <v xml:space="preserve"> 저압 케이블</v>
          </cell>
          <cell r="D534" t="str">
            <v>600V  CV 250sq/2C</v>
          </cell>
          <cell r="E534" t="str">
            <v>m</v>
          </cell>
          <cell r="H534">
            <v>798</v>
          </cell>
          <cell r="I534">
            <v>22675</v>
          </cell>
          <cell r="J534">
            <v>851</v>
          </cell>
          <cell r="K534">
            <v>23323</v>
          </cell>
          <cell r="S534">
            <v>22675</v>
          </cell>
          <cell r="U534">
            <v>0.03</v>
          </cell>
          <cell r="V534" t="str">
            <v>저케</v>
          </cell>
          <cell r="W534">
            <v>0.19879999999999998</v>
          </cell>
        </row>
        <row r="535">
          <cell r="A535">
            <v>535</v>
          </cell>
          <cell r="B535" t="str">
            <v>옥외</v>
          </cell>
          <cell r="C535" t="str">
            <v xml:space="preserve"> 저압 케이블</v>
          </cell>
          <cell r="D535" t="str">
            <v>600V  CV 325sq/2C</v>
          </cell>
          <cell r="E535" t="str">
            <v>m</v>
          </cell>
          <cell r="H535">
            <v>798</v>
          </cell>
          <cell r="I535">
            <v>28015</v>
          </cell>
          <cell r="J535">
            <v>851</v>
          </cell>
          <cell r="K535">
            <v>28815</v>
          </cell>
          <cell r="S535">
            <v>28015</v>
          </cell>
          <cell r="U535">
            <v>0.03</v>
          </cell>
          <cell r="V535" t="str">
            <v>저케</v>
          </cell>
          <cell r="W535">
            <v>0.24079999999999996</v>
          </cell>
        </row>
        <row r="536">
          <cell r="A536">
            <v>536</v>
          </cell>
          <cell r="S536" t="str">
            <v/>
          </cell>
        </row>
        <row r="537">
          <cell r="A537">
            <v>537</v>
          </cell>
          <cell r="S537" t="str">
            <v/>
          </cell>
        </row>
        <row r="538">
          <cell r="A538">
            <v>538</v>
          </cell>
          <cell r="B538" t="str">
            <v>옥외</v>
          </cell>
          <cell r="C538" t="str">
            <v xml:space="preserve"> 저압 케이블</v>
          </cell>
          <cell r="D538" t="str">
            <v>600V CV 2.0 sq/3C</v>
          </cell>
          <cell r="E538" t="str">
            <v>m</v>
          </cell>
          <cell r="H538">
            <v>798</v>
          </cell>
          <cell r="I538">
            <v>598</v>
          </cell>
          <cell r="J538">
            <v>851</v>
          </cell>
          <cell r="K538">
            <v>615</v>
          </cell>
          <cell r="S538">
            <v>598</v>
          </cell>
          <cell r="U538">
            <v>0.03</v>
          </cell>
          <cell r="V538" t="str">
            <v>저케</v>
          </cell>
          <cell r="W538">
            <v>1.9E-2</v>
          </cell>
        </row>
        <row r="539">
          <cell r="A539">
            <v>539</v>
          </cell>
          <cell r="B539" t="str">
            <v>옥외</v>
          </cell>
          <cell r="C539" t="str">
            <v xml:space="preserve"> 저압 케이블</v>
          </cell>
          <cell r="D539" t="str">
            <v>600V CV 3.5 sq/3C</v>
          </cell>
          <cell r="E539" t="str">
            <v>m</v>
          </cell>
          <cell r="H539">
            <v>798</v>
          </cell>
          <cell r="I539">
            <v>799</v>
          </cell>
          <cell r="J539">
            <v>851</v>
          </cell>
          <cell r="K539">
            <v>821</v>
          </cell>
          <cell r="S539">
            <v>799</v>
          </cell>
          <cell r="U539">
            <v>0.03</v>
          </cell>
          <cell r="V539" t="str">
            <v>저케</v>
          </cell>
          <cell r="W539">
            <v>2.1999999999999999E-2</v>
          </cell>
        </row>
        <row r="540">
          <cell r="A540">
            <v>540</v>
          </cell>
          <cell r="B540" t="str">
            <v>옥외</v>
          </cell>
          <cell r="C540" t="str">
            <v xml:space="preserve"> 저압 케이블</v>
          </cell>
          <cell r="D540" t="str">
            <v>600V CV 5.5 sq/3C</v>
          </cell>
          <cell r="E540" t="str">
            <v>m</v>
          </cell>
          <cell r="H540">
            <v>798</v>
          </cell>
          <cell r="I540">
            <v>1110</v>
          </cell>
          <cell r="J540">
            <v>851</v>
          </cell>
          <cell r="K540">
            <v>1142</v>
          </cell>
          <cell r="S540">
            <v>1110</v>
          </cell>
          <cell r="U540">
            <v>0.03</v>
          </cell>
          <cell r="V540" t="str">
            <v>저케</v>
          </cell>
          <cell r="W540">
            <v>2.5999999999999999E-2</v>
          </cell>
        </row>
        <row r="541">
          <cell r="A541">
            <v>541</v>
          </cell>
          <cell r="B541" t="str">
            <v>옥외</v>
          </cell>
          <cell r="C541" t="str">
            <v xml:space="preserve"> 저압 케이블</v>
          </cell>
          <cell r="D541" t="str">
            <v>600V CV 8sq/3C</v>
          </cell>
          <cell r="E541" t="str">
            <v>m</v>
          </cell>
          <cell r="H541">
            <v>798</v>
          </cell>
          <cell r="I541">
            <v>1410</v>
          </cell>
          <cell r="J541">
            <v>851</v>
          </cell>
          <cell r="K541">
            <v>1450</v>
          </cell>
          <cell r="S541">
            <v>1410</v>
          </cell>
          <cell r="U541">
            <v>0.03</v>
          </cell>
          <cell r="V541" t="str">
            <v>저케</v>
          </cell>
          <cell r="W541">
            <v>2.9000000000000001E-2</v>
          </cell>
        </row>
        <row r="542">
          <cell r="A542">
            <v>542</v>
          </cell>
          <cell r="B542" t="str">
            <v>옥외</v>
          </cell>
          <cell r="C542" t="str">
            <v xml:space="preserve"> 저압 케이블</v>
          </cell>
          <cell r="D542" t="str">
            <v>600V  CV  14sq/3C</v>
          </cell>
          <cell r="E542" t="str">
            <v>m</v>
          </cell>
          <cell r="H542">
            <v>798</v>
          </cell>
          <cell r="I542">
            <v>2536</v>
          </cell>
          <cell r="J542">
            <v>851</v>
          </cell>
          <cell r="K542">
            <v>2609</v>
          </cell>
          <cell r="S542">
            <v>2536</v>
          </cell>
          <cell r="U542">
            <v>0.03</v>
          </cell>
          <cell r="V542" t="str">
            <v>저케</v>
          </cell>
          <cell r="W542">
            <v>0.04</v>
          </cell>
        </row>
        <row r="543">
          <cell r="A543">
            <v>543</v>
          </cell>
          <cell r="B543" t="str">
            <v>옥외</v>
          </cell>
          <cell r="C543" t="str">
            <v xml:space="preserve"> 저압 케이블</v>
          </cell>
          <cell r="D543" t="str">
            <v>600V  CV 22sq/3C</v>
          </cell>
          <cell r="E543" t="str">
            <v>m</v>
          </cell>
          <cell r="H543">
            <v>798</v>
          </cell>
          <cell r="I543">
            <v>3417</v>
          </cell>
          <cell r="J543">
            <v>851</v>
          </cell>
          <cell r="K543">
            <v>3515</v>
          </cell>
          <cell r="S543">
            <v>3417</v>
          </cell>
          <cell r="U543">
            <v>0.03</v>
          </cell>
          <cell r="V543" t="str">
            <v>저케</v>
          </cell>
          <cell r="W543">
            <v>5.1999999999999998E-2</v>
          </cell>
        </row>
        <row r="544">
          <cell r="A544">
            <v>544</v>
          </cell>
          <cell r="B544" t="str">
            <v>옥외</v>
          </cell>
          <cell r="C544" t="str">
            <v xml:space="preserve"> 저압 케이블</v>
          </cell>
          <cell r="D544" t="str">
            <v>600V  CV 38sq/3C</v>
          </cell>
          <cell r="E544" t="str">
            <v>m</v>
          </cell>
          <cell r="H544">
            <v>798</v>
          </cell>
          <cell r="I544">
            <v>5508</v>
          </cell>
          <cell r="J544">
            <v>851</v>
          </cell>
          <cell r="K544">
            <v>5665</v>
          </cell>
          <cell r="S544">
            <v>5508</v>
          </cell>
          <cell r="U544">
            <v>0.03</v>
          </cell>
          <cell r="V544" t="str">
            <v>저케</v>
          </cell>
          <cell r="W544">
            <v>7.1999999999999995E-2</v>
          </cell>
        </row>
        <row r="545">
          <cell r="A545">
            <v>545</v>
          </cell>
          <cell r="B545" t="str">
            <v>옥외</v>
          </cell>
          <cell r="C545" t="str">
            <v xml:space="preserve"> 저압 케이블</v>
          </cell>
          <cell r="D545" t="str">
            <v>600V  CV 60sq/3C</v>
          </cell>
          <cell r="E545" t="str">
            <v>m</v>
          </cell>
          <cell r="H545">
            <v>798</v>
          </cell>
          <cell r="I545">
            <v>9251</v>
          </cell>
          <cell r="J545">
            <v>851</v>
          </cell>
          <cell r="K545">
            <v>9515</v>
          </cell>
          <cell r="S545">
            <v>9251</v>
          </cell>
          <cell r="U545">
            <v>0.03</v>
          </cell>
          <cell r="V545" t="str">
            <v>저케</v>
          </cell>
          <cell r="W545">
            <v>9.8000000000000004E-2</v>
          </cell>
        </row>
        <row r="546">
          <cell r="A546">
            <v>546</v>
          </cell>
          <cell r="B546" t="str">
            <v>옥외</v>
          </cell>
          <cell r="C546" t="str">
            <v xml:space="preserve"> 저압 케이블</v>
          </cell>
          <cell r="D546" t="str">
            <v>600V  CV 80sq/3C</v>
          </cell>
          <cell r="E546" t="str">
            <v>m</v>
          </cell>
          <cell r="H546">
            <v>798</v>
          </cell>
          <cell r="J546">
            <v>851</v>
          </cell>
          <cell r="S546">
            <v>0</v>
          </cell>
          <cell r="U546">
            <v>0.03</v>
          </cell>
          <cell r="V546" t="str">
            <v>저케</v>
          </cell>
          <cell r="W546">
            <v>0.12</v>
          </cell>
        </row>
        <row r="547">
          <cell r="A547">
            <v>547</v>
          </cell>
          <cell r="B547" t="str">
            <v>옥외</v>
          </cell>
          <cell r="C547" t="str">
            <v xml:space="preserve"> 저압 케이블</v>
          </cell>
          <cell r="D547" t="str">
            <v>600V  CV 100sq/3C</v>
          </cell>
          <cell r="E547" t="str">
            <v>m</v>
          </cell>
          <cell r="H547">
            <v>798</v>
          </cell>
          <cell r="I547">
            <v>13881</v>
          </cell>
          <cell r="J547">
            <v>851</v>
          </cell>
          <cell r="K547">
            <v>14277</v>
          </cell>
          <cell r="S547">
            <v>13881</v>
          </cell>
          <cell r="U547">
            <v>0.03</v>
          </cell>
          <cell r="V547" t="str">
            <v>저케</v>
          </cell>
          <cell r="W547">
            <v>0.14199999999999999</v>
          </cell>
        </row>
        <row r="548">
          <cell r="A548">
            <v>548</v>
          </cell>
          <cell r="B548" t="str">
            <v>옥외</v>
          </cell>
          <cell r="C548" t="str">
            <v xml:space="preserve"> 저압 케이블</v>
          </cell>
          <cell r="D548" t="str">
            <v>600V  CV 150sq/3C</v>
          </cell>
          <cell r="E548" t="str">
            <v>m</v>
          </cell>
          <cell r="H548">
            <v>798</v>
          </cell>
          <cell r="I548">
            <v>19594</v>
          </cell>
          <cell r="J548">
            <v>851</v>
          </cell>
          <cell r="K548">
            <v>20153</v>
          </cell>
          <cell r="S548">
            <v>19594</v>
          </cell>
          <cell r="U548">
            <v>0.03</v>
          </cell>
          <cell r="V548" t="str">
            <v>저케</v>
          </cell>
          <cell r="W548">
            <v>0.19400000000000001</v>
          </cell>
        </row>
        <row r="549">
          <cell r="A549">
            <v>549</v>
          </cell>
          <cell r="B549" t="str">
            <v>옥외</v>
          </cell>
          <cell r="C549" t="str">
            <v xml:space="preserve"> 저압 케이블</v>
          </cell>
          <cell r="D549" t="str">
            <v>600V  CV 200sq/3C</v>
          </cell>
          <cell r="E549" t="str">
            <v>m</v>
          </cell>
          <cell r="H549">
            <v>798</v>
          </cell>
          <cell r="I549">
            <v>25958</v>
          </cell>
          <cell r="J549">
            <v>851</v>
          </cell>
          <cell r="K549">
            <v>26699</v>
          </cell>
          <cell r="S549">
            <v>25958</v>
          </cell>
          <cell r="U549">
            <v>0.03</v>
          </cell>
          <cell r="V549" t="str">
            <v>저케</v>
          </cell>
          <cell r="W549">
            <v>0.23400000000000001</v>
          </cell>
        </row>
        <row r="550">
          <cell r="A550">
            <v>550</v>
          </cell>
          <cell r="B550" t="str">
            <v>옥외</v>
          </cell>
          <cell r="C550" t="str">
            <v xml:space="preserve"> 저압 케이블</v>
          </cell>
          <cell r="D550" t="str">
            <v>600V  CV 250sq/3C</v>
          </cell>
          <cell r="E550" t="str">
            <v>m</v>
          </cell>
          <cell r="H550">
            <v>798</v>
          </cell>
          <cell r="I550">
            <v>32741</v>
          </cell>
          <cell r="J550">
            <v>851</v>
          </cell>
          <cell r="K550">
            <v>33676</v>
          </cell>
          <cell r="S550">
            <v>32741</v>
          </cell>
          <cell r="U550">
            <v>0.03</v>
          </cell>
          <cell r="V550" t="str">
            <v>저케</v>
          </cell>
          <cell r="W550">
            <v>0.28399999999999997</v>
          </cell>
        </row>
        <row r="551">
          <cell r="A551">
            <v>551</v>
          </cell>
          <cell r="B551" t="str">
            <v>옥외</v>
          </cell>
          <cell r="C551" t="str">
            <v xml:space="preserve"> 저압 케이블</v>
          </cell>
          <cell r="D551" t="str">
            <v>600V  CV 325sq/3C</v>
          </cell>
          <cell r="E551" t="str">
            <v>m</v>
          </cell>
          <cell r="H551">
            <v>798</v>
          </cell>
          <cell r="I551">
            <v>42038</v>
          </cell>
          <cell r="J551">
            <v>851</v>
          </cell>
          <cell r="K551">
            <v>43239</v>
          </cell>
          <cell r="S551">
            <v>42038</v>
          </cell>
          <cell r="U551">
            <v>0.03</v>
          </cell>
          <cell r="V551" t="str">
            <v>저케</v>
          </cell>
          <cell r="W551">
            <v>0.34399999999999997</v>
          </cell>
        </row>
        <row r="552">
          <cell r="A552">
            <v>552</v>
          </cell>
          <cell r="B552" t="str">
            <v>옥외</v>
          </cell>
          <cell r="C552" t="str">
            <v xml:space="preserve"> 내열 전선</v>
          </cell>
          <cell r="D552" t="str">
            <v>FR-3 2.0 sq/5C</v>
          </cell>
          <cell r="E552" t="str">
            <v>m</v>
          </cell>
          <cell r="S552">
            <v>0</v>
          </cell>
          <cell r="U552">
            <v>0.03</v>
          </cell>
          <cell r="V552" t="str">
            <v>저케</v>
          </cell>
          <cell r="W552">
            <v>1.9E-2</v>
          </cell>
        </row>
        <row r="553">
          <cell r="A553">
            <v>553</v>
          </cell>
          <cell r="S553" t="str">
            <v/>
          </cell>
        </row>
        <row r="554">
          <cell r="A554">
            <v>554</v>
          </cell>
          <cell r="B554" t="str">
            <v>옥외</v>
          </cell>
          <cell r="C554" t="str">
            <v xml:space="preserve"> 저압 케이블</v>
          </cell>
          <cell r="D554" t="str">
            <v>600V CV 2.0 sq/4C</v>
          </cell>
          <cell r="E554" t="str">
            <v>m</v>
          </cell>
          <cell r="H554">
            <v>798</v>
          </cell>
          <cell r="I554">
            <v>720</v>
          </cell>
          <cell r="J554">
            <v>851</v>
          </cell>
          <cell r="K554">
            <v>740</v>
          </cell>
          <cell r="S554">
            <v>720</v>
          </cell>
          <cell r="U554">
            <v>0.03</v>
          </cell>
          <cell r="V554" t="str">
            <v>저케</v>
          </cell>
          <cell r="W554">
            <v>2.5999999999999999E-2</v>
          </cell>
        </row>
        <row r="555">
          <cell r="A555">
            <v>555</v>
          </cell>
          <cell r="B555" t="str">
            <v>옥외</v>
          </cell>
          <cell r="C555" t="str">
            <v xml:space="preserve"> 저압 케이블</v>
          </cell>
          <cell r="D555" t="str">
            <v>600V CV 3.5 sq/4C</v>
          </cell>
          <cell r="E555" t="str">
            <v>m</v>
          </cell>
          <cell r="H555">
            <v>798</v>
          </cell>
          <cell r="I555">
            <v>971</v>
          </cell>
          <cell r="J555">
            <v>851</v>
          </cell>
          <cell r="K555">
            <v>999</v>
          </cell>
          <cell r="S555">
            <v>971</v>
          </cell>
          <cell r="U555">
            <v>0.03</v>
          </cell>
          <cell r="V555" t="str">
            <v>저케</v>
          </cell>
          <cell r="W555">
            <v>2.9000000000000001E-2</v>
          </cell>
        </row>
        <row r="556">
          <cell r="A556">
            <v>556</v>
          </cell>
          <cell r="B556" t="str">
            <v>옥외</v>
          </cell>
          <cell r="C556" t="str">
            <v xml:space="preserve"> 저압 케이블</v>
          </cell>
          <cell r="D556" t="str">
            <v>600V CV 5.5 sq/4C</v>
          </cell>
          <cell r="E556" t="str">
            <v>m</v>
          </cell>
          <cell r="H556">
            <v>798</v>
          </cell>
          <cell r="I556">
            <v>1370</v>
          </cell>
          <cell r="J556">
            <v>851</v>
          </cell>
          <cell r="K556">
            <v>1409</v>
          </cell>
          <cell r="S556">
            <v>1370</v>
          </cell>
          <cell r="U556">
            <v>0.03</v>
          </cell>
          <cell r="V556" t="str">
            <v>저케</v>
          </cell>
          <cell r="W556">
            <v>3.4000000000000002E-2</v>
          </cell>
        </row>
        <row r="557">
          <cell r="A557">
            <v>557</v>
          </cell>
          <cell r="B557" t="str">
            <v>옥외</v>
          </cell>
          <cell r="C557" t="str">
            <v xml:space="preserve"> 저압 케이블</v>
          </cell>
          <cell r="D557" t="str">
            <v>600V CV 8sq/4C</v>
          </cell>
          <cell r="E557" t="str">
            <v>m</v>
          </cell>
          <cell r="H557">
            <v>798</v>
          </cell>
          <cell r="I557">
            <v>1785</v>
          </cell>
          <cell r="J557">
            <v>851</v>
          </cell>
          <cell r="K557">
            <v>1836</v>
          </cell>
          <cell r="S557">
            <v>1785</v>
          </cell>
          <cell r="U557">
            <v>0.03</v>
          </cell>
          <cell r="V557" t="str">
            <v>저케</v>
          </cell>
          <cell r="W557">
            <v>3.9E-2</v>
          </cell>
        </row>
        <row r="558">
          <cell r="A558">
            <v>558</v>
          </cell>
          <cell r="B558" t="str">
            <v>옥외</v>
          </cell>
          <cell r="C558" t="str">
            <v xml:space="preserve"> 저압 케이블</v>
          </cell>
          <cell r="D558" t="str">
            <v>600V  CV  14sq/4C</v>
          </cell>
          <cell r="E558" t="str">
            <v>m</v>
          </cell>
          <cell r="H558">
            <v>798</v>
          </cell>
          <cell r="I558">
            <v>3215</v>
          </cell>
          <cell r="J558">
            <v>851</v>
          </cell>
          <cell r="K558">
            <v>3306</v>
          </cell>
          <cell r="S558">
            <v>3215</v>
          </cell>
          <cell r="U558">
            <v>0.03</v>
          </cell>
          <cell r="V558" t="str">
            <v>저케</v>
          </cell>
          <cell r="W558">
            <v>5.2000000000000005E-2</v>
          </cell>
        </row>
        <row r="559">
          <cell r="A559">
            <v>559</v>
          </cell>
          <cell r="B559" t="str">
            <v>옥외</v>
          </cell>
          <cell r="C559" t="str">
            <v xml:space="preserve"> 저압 케이블</v>
          </cell>
          <cell r="D559" t="str">
            <v>600V  CV 22sq/4C</v>
          </cell>
          <cell r="E559" t="str">
            <v>m</v>
          </cell>
          <cell r="H559">
            <v>798</v>
          </cell>
          <cell r="I559">
            <v>4329</v>
          </cell>
          <cell r="J559">
            <v>851</v>
          </cell>
          <cell r="K559">
            <v>4452</v>
          </cell>
          <cell r="S559">
            <v>4329</v>
          </cell>
          <cell r="U559">
            <v>0.03</v>
          </cell>
          <cell r="V559" t="str">
            <v>저케</v>
          </cell>
          <cell r="W559">
            <v>6.7599999999999993E-2</v>
          </cell>
        </row>
        <row r="560">
          <cell r="A560">
            <v>560</v>
          </cell>
          <cell r="B560" t="str">
            <v>옥외</v>
          </cell>
          <cell r="C560" t="str">
            <v xml:space="preserve"> 저압 케이블</v>
          </cell>
          <cell r="D560" t="str">
            <v>600V  CV 38sq/4C</v>
          </cell>
          <cell r="E560" t="str">
            <v>m</v>
          </cell>
          <cell r="H560">
            <v>798</v>
          </cell>
          <cell r="I560">
            <v>7046</v>
          </cell>
          <cell r="J560">
            <v>851</v>
          </cell>
          <cell r="K560">
            <v>7247</v>
          </cell>
          <cell r="S560">
            <v>7046</v>
          </cell>
          <cell r="U560">
            <v>0.03</v>
          </cell>
          <cell r="V560" t="str">
            <v>저케</v>
          </cell>
          <cell r="W560">
            <v>9.3600000000000003E-2</v>
          </cell>
        </row>
        <row r="561">
          <cell r="A561">
            <v>561</v>
          </cell>
          <cell r="B561" t="str">
            <v>옥외</v>
          </cell>
          <cell r="C561" t="str">
            <v xml:space="preserve"> 저압 케이블</v>
          </cell>
          <cell r="D561" t="str">
            <v>600V  CV 60sq/4C</v>
          </cell>
          <cell r="E561" t="str">
            <v>m</v>
          </cell>
          <cell r="H561">
            <v>798</v>
          </cell>
          <cell r="I561">
            <v>11841</v>
          </cell>
          <cell r="J561">
            <v>851</v>
          </cell>
          <cell r="K561">
            <v>12180</v>
          </cell>
          <cell r="S561">
            <v>11841</v>
          </cell>
          <cell r="U561">
            <v>0.03</v>
          </cell>
          <cell r="V561" t="str">
            <v>저케</v>
          </cell>
          <cell r="W561">
            <v>0.12740000000000001</v>
          </cell>
        </row>
        <row r="562">
          <cell r="A562">
            <v>562</v>
          </cell>
          <cell r="B562" t="str">
            <v>옥외</v>
          </cell>
          <cell r="C562" t="str">
            <v xml:space="preserve"> 저압 케이블</v>
          </cell>
          <cell r="D562" t="str">
            <v>600V  CV 100sq/4C</v>
          </cell>
          <cell r="E562" t="str">
            <v>m</v>
          </cell>
          <cell r="H562">
            <v>798</v>
          </cell>
          <cell r="I562">
            <v>17976</v>
          </cell>
          <cell r="J562">
            <v>851</v>
          </cell>
          <cell r="K562">
            <v>18489</v>
          </cell>
          <cell r="S562">
            <v>17976</v>
          </cell>
          <cell r="U562">
            <v>0.03</v>
          </cell>
          <cell r="V562" t="str">
            <v>저케</v>
          </cell>
          <cell r="W562">
            <v>0.18459999999999999</v>
          </cell>
        </row>
        <row r="563">
          <cell r="A563">
            <v>563</v>
          </cell>
          <cell r="B563" t="str">
            <v>옥외</v>
          </cell>
          <cell r="C563" t="str">
            <v xml:space="preserve"> 저압 케이블</v>
          </cell>
          <cell r="D563" t="str">
            <v>600V  CV 125sq/4C</v>
          </cell>
          <cell r="E563" t="str">
            <v>m</v>
          </cell>
          <cell r="H563">
            <v>798</v>
          </cell>
          <cell r="I563">
            <v>21891</v>
          </cell>
          <cell r="J563">
            <v>851</v>
          </cell>
          <cell r="K563">
            <v>22516</v>
          </cell>
          <cell r="S563">
            <v>21891</v>
          </cell>
          <cell r="U563">
            <v>0.03</v>
          </cell>
          <cell r="V563" t="str">
            <v>저케</v>
          </cell>
          <cell r="W563">
            <v>0.21840000000000001</v>
          </cell>
        </row>
        <row r="564">
          <cell r="A564">
            <v>564</v>
          </cell>
          <cell r="B564" t="str">
            <v>옥외</v>
          </cell>
          <cell r="C564" t="str">
            <v xml:space="preserve"> 저압 케이블</v>
          </cell>
          <cell r="D564" t="str">
            <v>600V  CV 150sq/4C</v>
          </cell>
          <cell r="E564" t="str">
            <v>m</v>
          </cell>
          <cell r="H564">
            <v>798</v>
          </cell>
          <cell r="I564">
            <v>26262</v>
          </cell>
          <cell r="J564">
            <v>851</v>
          </cell>
          <cell r="K564">
            <v>27012</v>
          </cell>
          <cell r="S564">
            <v>26262</v>
          </cell>
          <cell r="U564">
            <v>0.03</v>
          </cell>
          <cell r="V564" t="str">
            <v>저케</v>
          </cell>
          <cell r="W564">
            <v>0.25220000000000004</v>
          </cell>
        </row>
        <row r="565">
          <cell r="A565">
            <v>565</v>
          </cell>
          <cell r="B565" t="str">
            <v>옥외</v>
          </cell>
          <cell r="C565" t="str">
            <v xml:space="preserve"> 저압 케이블</v>
          </cell>
          <cell r="D565" t="str">
            <v>600V  CV 200sq/4C</v>
          </cell>
          <cell r="E565" t="str">
            <v>m</v>
          </cell>
          <cell r="H565">
            <v>798</v>
          </cell>
          <cell r="I565">
            <v>34598</v>
          </cell>
          <cell r="J565">
            <v>851</v>
          </cell>
          <cell r="K565">
            <v>35587</v>
          </cell>
          <cell r="S565">
            <v>34598</v>
          </cell>
          <cell r="U565">
            <v>0.03</v>
          </cell>
          <cell r="V565" t="str">
            <v>저케</v>
          </cell>
          <cell r="W565">
            <v>0.30420000000000003</v>
          </cell>
        </row>
        <row r="566">
          <cell r="A566">
            <v>566</v>
          </cell>
          <cell r="B566" t="str">
            <v>옥외</v>
          </cell>
          <cell r="C566" t="str">
            <v xml:space="preserve"> 저압 케이블</v>
          </cell>
          <cell r="D566" t="str">
            <v>600V  CV 250sq/4C</v>
          </cell>
          <cell r="E566" t="str">
            <v>m</v>
          </cell>
          <cell r="H566">
            <v>798</v>
          </cell>
          <cell r="I566">
            <v>43414</v>
          </cell>
          <cell r="J566">
            <v>851</v>
          </cell>
          <cell r="K566">
            <v>44654</v>
          </cell>
          <cell r="S566">
            <v>43414</v>
          </cell>
          <cell r="U566">
            <v>0.03</v>
          </cell>
          <cell r="V566" t="str">
            <v>저케</v>
          </cell>
          <cell r="W566">
            <v>0.36919999999999997</v>
          </cell>
        </row>
        <row r="567">
          <cell r="A567">
            <v>567</v>
          </cell>
          <cell r="B567" t="str">
            <v>옥외</v>
          </cell>
          <cell r="C567" t="str">
            <v xml:space="preserve"> 저압 케이블</v>
          </cell>
          <cell r="D567" t="str">
            <v>600V  CV 325sq/4C</v>
          </cell>
          <cell r="E567" t="str">
            <v>m</v>
          </cell>
          <cell r="H567">
            <v>798</v>
          </cell>
          <cell r="I567">
            <v>54591</v>
          </cell>
          <cell r="J567">
            <v>851</v>
          </cell>
          <cell r="K567">
            <v>56151</v>
          </cell>
          <cell r="S567">
            <v>54591</v>
          </cell>
          <cell r="U567">
            <v>0.03</v>
          </cell>
          <cell r="V567" t="str">
            <v>저케</v>
          </cell>
          <cell r="W567">
            <v>0.44719999999999999</v>
          </cell>
        </row>
        <row r="568">
          <cell r="A568">
            <v>568</v>
          </cell>
          <cell r="S568" t="str">
            <v/>
          </cell>
        </row>
        <row r="569">
          <cell r="A569">
            <v>569</v>
          </cell>
          <cell r="S569" t="str">
            <v/>
          </cell>
        </row>
        <row r="570">
          <cell r="A570">
            <v>570</v>
          </cell>
          <cell r="C570" t="str">
            <v>제어 케이블</v>
          </cell>
          <cell r="D570" t="str">
            <v>CVV  2.0sq/2C</v>
          </cell>
          <cell r="E570" t="str">
            <v>m</v>
          </cell>
          <cell r="H570">
            <v>796</v>
          </cell>
          <cell r="I570">
            <v>450</v>
          </cell>
          <cell r="J570">
            <v>845</v>
          </cell>
          <cell r="K570">
            <v>463</v>
          </cell>
          <cell r="S570">
            <v>450</v>
          </cell>
          <cell r="U570">
            <v>0.05</v>
          </cell>
          <cell r="V570" t="str">
            <v>저케</v>
          </cell>
          <cell r="W570">
            <v>1.4E-2</v>
          </cell>
        </row>
        <row r="571">
          <cell r="A571">
            <v>571</v>
          </cell>
          <cell r="C571" t="str">
            <v>제어 케이블</v>
          </cell>
          <cell r="D571" t="str">
            <v>CVV  2.0sq/3C</v>
          </cell>
          <cell r="E571" t="str">
            <v>m</v>
          </cell>
          <cell r="H571">
            <v>796</v>
          </cell>
          <cell r="I571">
            <v>550</v>
          </cell>
          <cell r="J571">
            <v>845</v>
          </cell>
          <cell r="K571">
            <v>565</v>
          </cell>
          <cell r="S571">
            <v>550</v>
          </cell>
          <cell r="U571">
            <v>0.05</v>
          </cell>
          <cell r="V571" t="str">
            <v>저케</v>
          </cell>
          <cell r="W571">
            <v>1.9E-2</v>
          </cell>
        </row>
        <row r="572">
          <cell r="A572">
            <v>572</v>
          </cell>
          <cell r="C572" t="str">
            <v>제어 케이블</v>
          </cell>
          <cell r="D572" t="str">
            <v>CVV  2.0sq/4C</v>
          </cell>
          <cell r="E572" t="str">
            <v>m</v>
          </cell>
          <cell r="H572">
            <v>796</v>
          </cell>
          <cell r="I572">
            <v>670</v>
          </cell>
          <cell r="J572">
            <v>845</v>
          </cell>
          <cell r="K572">
            <v>690</v>
          </cell>
          <cell r="S572">
            <v>670</v>
          </cell>
          <cell r="U572">
            <v>0.05</v>
          </cell>
          <cell r="V572" t="str">
            <v>저케</v>
          </cell>
          <cell r="W572">
            <v>2.5999999999999999E-2</v>
          </cell>
        </row>
        <row r="573">
          <cell r="A573">
            <v>573</v>
          </cell>
          <cell r="C573" t="str">
            <v>제어 케이블</v>
          </cell>
          <cell r="D573" t="str">
            <v>CVV  2.0sq/5C</v>
          </cell>
          <cell r="E573" t="str">
            <v>m</v>
          </cell>
          <cell r="H573">
            <v>796</v>
          </cell>
          <cell r="I573">
            <v>765</v>
          </cell>
          <cell r="J573">
            <v>845</v>
          </cell>
          <cell r="K573">
            <v>787</v>
          </cell>
          <cell r="S573">
            <v>765</v>
          </cell>
          <cell r="U573">
            <v>0.05</v>
          </cell>
          <cell r="V573" t="str">
            <v>저케</v>
          </cell>
          <cell r="W573">
            <v>3.2000000000000001E-2</v>
          </cell>
        </row>
        <row r="574">
          <cell r="A574">
            <v>574</v>
          </cell>
          <cell r="C574" t="str">
            <v>제어 케이블</v>
          </cell>
          <cell r="D574" t="str">
            <v>CVV  2.0sq/6C</v>
          </cell>
          <cell r="E574" t="str">
            <v>m</v>
          </cell>
          <cell r="H574">
            <v>796</v>
          </cell>
          <cell r="I574">
            <v>884</v>
          </cell>
          <cell r="J574">
            <v>845</v>
          </cell>
          <cell r="K574">
            <v>909</v>
          </cell>
          <cell r="S574">
            <v>884</v>
          </cell>
          <cell r="U574">
            <v>0.05</v>
          </cell>
          <cell r="V574" t="str">
            <v>저케</v>
          </cell>
          <cell r="W574">
            <v>3.5000000000000003E-2</v>
          </cell>
        </row>
        <row r="575">
          <cell r="A575">
            <v>575</v>
          </cell>
          <cell r="C575" t="str">
            <v>제어 케이블</v>
          </cell>
          <cell r="D575" t="str">
            <v>CVV  2.0sq/7C</v>
          </cell>
          <cell r="E575" t="str">
            <v>m</v>
          </cell>
          <cell r="H575">
            <v>796</v>
          </cell>
          <cell r="I575">
            <v>945</v>
          </cell>
          <cell r="J575">
            <v>845</v>
          </cell>
          <cell r="K575">
            <v>972</v>
          </cell>
          <cell r="S575">
            <v>945</v>
          </cell>
          <cell r="U575">
            <v>0.05</v>
          </cell>
          <cell r="V575" t="str">
            <v>저케</v>
          </cell>
          <cell r="W575">
            <v>3.9E-2</v>
          </cell>
        </row>
        <row r="576">
          <cell r="A576">
            <v>576</v>
          </cell>
          <cell r="C576" t="str">
            <v>제어 케이블</v>
          </cell>
          <cell r="D576" t="str">
            <v>CVV  2.0sq/8C</v>
          </cell>
          <cell r="E576" t="str">
            <v>m</v>
          </cell>
          <cell r="H576">
            <v>796</v>
          </cell>
          <cell r="I576">
            <v>1178</v>
          </cell>
          <cell r="J576">
            <v>845</v>
          </cell>
          <cell r="K576">
            <v>1211</v>
          </cell>
          <cell r="S576">
            <v>1178</v>
          </cell>
          <cell r="U576">
            <v>0.05</v>
          </cell>
          <cell r="V576" t="str">
            <v>저케</v>
          </cell>
          <cell r="W576">
            <v>4.2000000000000003E-2</v>
          </cell>
        </row>
        <row r="577">
          <cell r="A577">
            <v>577</v>
          </cell>
          <cell r="C577" t="str">
            <v>제어 케이블</v>
          </cell>
          <cell r="D577" t="str">
            <v>CVV  2.0sq/9C</v>
          </cell>
          <cell r="E577" t="str">
            <v>m</v>
          </cell>
          <cell r="H577">
            <v>796</v>
          </cell>
          <cell r="I577">
            <v>1283</v>
          </cell>
          <cell r="J577">
            <v>845</v>
          </cell>
          <cell r="K577">
            <v>1319</v>
          </cell>
          <cell r="S577">
            <v>1283</v>
          </cell>
          <cell r="U577">
            <v>0.05</v>
          </cell>
          <cell r="V577" t="str">
            <v>저케</v>
          </cell>
          <cell r="W577">
            <v>4.4999999999999998E-2</v>
          </cell>
        </row>
        <row r="578">
          <cell r="A578">
            <v>578</v>
          </cell>
          <cell r="C578" t="str">
            <v>제어 케이블</v>
          </cell>
          <cell r="D578" t="str">
            <v>CVV  2.0sq/10C</v>
          </cell>
          <cell r="E578" t="str">
            <v>m</v>
          </cell>
          <cell r="H578">
            <v>796</v>
          </cell>
          <cell r="I578">
            <v>1472</v>
          </cell>
          <cell r="J578">
            <v>845</v>
          </cell>
          <cell r="K578">
            <v>1514</v>
          </cell>
          <cell r="S578">
            <v>1472</v>
          </cell>
          <cell r="U578">
            <v>0.05</v>
          </cell>
          <cell r="V578" t="str">
            <v>저케</v>
          </cell>
          <cell r="W578">
            <v>4.8000000000000001E-2</v>
          </cell>
        </row>
        <row r="579">
          <cell r="A579">
            <v>579</v>
          </cell>
          <cell r="C579" t="str">
            <v>제어 케이블</v>
          </cell>
          <cell r="D579" t="str">
            <v>CVV  2.0sq/12C</v>
          </cell>
          <cell r="E579" t="str">
            <v>m</v>
          </cell>
          <cell r="H579">
            <v>796</v>
          </cell>
          <cell r="I579">
            <v>1632</v>
          </cell>
          <cell r="J579">
            <v>845</v>
          </cell>
          <cell r="K579">
            <v>1679</v>
          </cell>
          <cell r="S579">
            <v>1632</v>
          </cell>
          <cell r="U579">
            <v>0.05</v>
          </cell>
          <cell r="V579" t="str">
            <v>저케</v>
          </cell>
          <cell r="W579">
            <v>5.3999999999999999E-2</v>
          </cell>
        </row>
        <row r="580">
          <cell r="A580">
            <v>580</v>
          </cell>
          <cell r="C580" t="str">
            <v>제어 케이블</v>
          </cell>
          <cell r="D580" t="str">
            <v>CVV  2.0sq/15C</v>
          </cell>
          <cell r="E580" t="str">
            <v>m</v>
          </cell>
          <cell r="H580">
            <v>796</v>
          </cell>
          <cell r="I580">
            <v>2114</v>
          </cell>
          <cell r="J580">
            <v>845</v>
          </cell>
          <cell r="K580">
            <v>2175</v>
          </cell>
          <cell r="S580">
            <v>2114</v>
          </cell>
          <cell r="U580">
            <v>0.05</v>
          </cell>
          <cell r="V580" t="str">
            <v>저케</v>
          </cell>
          <cell r="W580">
            <v>6.3E-2</v>
          </cell>
        </row>
        <row r="581">
          <cell r="A581">
            <v>581</v>
          </cell>
          <cell r="C581" t="str">
            <v>제어 케이블</v>
          </cell>
          <cell r="D581" t="str">
            <v>CVV  2.0sq/19C</v>
          </cell>
          <cell r="E581" t="str">
            <v>m</v>
          </cell>
          <cell r="H581">
            <v>796</v>
          </cell>
          <cell r="I581">
            <v>2390</v>
          </cell>
          <cell r="J581">
            <v>845</v>
          </cell>
          <cell r="K581">
            <v>2459</v>
          </cell>
          <cell r="S581">
            <v>2390</v>
          </cell>
          <cell r="U581">
            <v>0.05</v>
          </cell>
          <cell r="V581" t="str">
            <v>저케</v>
          </cell>
          <cell r="W581">
            <v>7.1999999999999995E-2</v>
          </cell>
        </row>
        <row r="582">
          <cell r="A582">
            <v>582</v>
          </cell>
          <cell r="C582" t="str">
            <v>제어 케이블</v>
          </cell>
          <cell r="D582" t="str">
            <v>CVV  2.0sq/24C</v>
          </cell>
          <cell r="E582" t="str">
            <v>m</v>
          </cell>
          <cell r="H582">
            <v>796</v>
          </cell>
          <cell r="I582">
            <v>3021</v>
          </cell>
          <cell r="J582">
            <v>845</v>
          </cell>
          <cell r="K582">
            <v>3108</v>
          </cell>
          <cell r="S582">
            <v>3021</v>
          </cell>
          <cell r="U582">
            <v>0.05</v>
          </cell>
          <cell r="V582" t="str">
            <v>저케</v>
          </cell>
          <cell r="W582">
            <v>8.4000000000000005E-2</v>
          </cell>
        </row>
        <row r="583">
          <cell r="A583">
            <v>583</v>
          </cell>
          <cell r="C583" t="str">
            <v>제어 케이블</v>
          </cell>
          <cell r="D583" t="str">
            <v>CVV  2.0sq/27C</v>
          </cell>
          <cell r="E583" t="str">
            <v>m</v>
          </cell>
          <cell r="H583">
            <v>796</v>
          </cell>
          <cell r="I583">
            <v>3297</v>
          </cell>
          <cell r="J583">
            <v>845</v>
          </cell>
          <cell r="K583">
            <v>3391</v>
          </cell>
          <cell r="S583">
            <v>3297</v>
          </cell>
          <cell r="U583">
            <v>0.05</v>
          </cell>
          <cell r="V583" t="str">
            <v>저케</v>
          </cell>
          <cell r="W583">
            <v>9.0999999999999998E-2</v>
          </cell>
        </row>
        <row r="584">
          <cell r="A584">
            <v>584</v>
          </cell>
          <cell r="C584" t="str">
            <v>제어 케이블</v>
          </cell>
          <cell r="D584" t="str">
            <v>CVV  2.0sq/30C</v>
          </cell>
          <cell r="E584" t="str">
            <v>m</v>
          </cell>
          <cell r="H584">
            <v>796</v>
          </cell>
          <cell r="I584">
            <v>3689</v>
          </cell>
          <cell r="J584">
            <v>845</v>
          </cell>
          <cell r="K584">
            <v>3795</v>
          </cell>
          <cell r="S584">
            <v>3689</v>
          </cell>
          <cell r="U584">
            <v>0.05</v>
          </cell>
          <cell r="V584" t="str">
            <v>저케</v>
          </cell>
          <cell r="W584">
            <v>9.8000000000000004E-2</v>
          </cell>
        </row>
        <row r="585">
          <cell r="A585">
            <v>585</v>
          </cell>
          <cell r="S585" t="str">
            <v/>
          </cell>
        </row>
        <row r="586">
          <cell r="A586">
            <v>586</v>
          </cell>
          <cell r="S586" t="str">
            <v/>
          </cell>
        </row>
        <row r="587">
          <cell r="A587">
            <v>587</v>
          </cell>
          <cell r="C587" t="str">
            <v>제어 케이블</v>
          </cell>
          <cell r="D587" t="str">
            <v>CVV  3.5sq/2C</v>
          </cell>
          <cell r="E587" t="str">
            <v>m</v>
          </cell>
          <cell r="H587">
            <v>796</v>
          </cell>
          <cell r="I587">
            <v>659</v>
          </cell>
          <cell r="J587">
            <v>845</v>
          </cell>
          <cell r="K587">
            <v>678</v>
          </cell>
          <cell r="S587">
            <v>659</v>
          </cell>
          <cell r="U587">
            <v>0.05</v>
          </cell>
          <cell r="V587" t="str">
            <v>저케</v>
          </cell>
          <cell r="W587">
            <v>1.6E-2</v>
          </cell>
        </row>
        <row r="588">
          <cell r="A588">
            <v>588</v>
          </cell>
          <cell r="C588" t="str">
            <v>제어 케이블</v>
          </cell>
          <cell r="D588" t="str">
            <v>CVV  3.5sq/3C</v>
          </cell>
          <cell r="E588" t="str">
            <v>m</v>
          </cell>
          <cell r="H588">
            <v>796</v>
          </cell>
          <cell r="I588">
            <v>812</v>
          </cell>
          <cell r="J588">
            <v>845</v>
          </cell>
          <cell r="K588">
            <v>835</v>
          </cell>
          <cell r="S588">
            <v>812</v>
          </cell>
          <cell r="U588">
            <v>0.05</v>
          </cell>
          <cell r="V588" t="str">
            <v>저케</v>
          </cell>
          <cell r="W588">
            <v>2.1999999999999999E-2</v>
          </cell>
        </row>
        <row r="589">
          <cell r="A589">
            <v>589</v>
          </cell>
          <cell r="C589" t="str">
            <v>제어 케이블</v>
          </cell>
          <cell r="D589" t="str">
            <v>CVV  3.5sq/4C</v>
          </cell>
          <cell r="E589" t="str">
            <v>m</v>
          </cell>
          <cell r="H589">
            <v>796</v>
          </cell>
          <cell r="I589">
            <v>971</v>
          </cell>
          <cell r="J589">
            <v>845</v>
          </cell>
          <cell r="K589">
            <v>999</v>
          </cell>
          <cell r="S589">
            <v>971</v>
          </cell>
          <cell r="U589">
            <v>0.05</v>
          </cell>
          <cell r="V589" t="str">
            <v>저케</v>
          </cell>
          <cell r="W589">
            <v>2.9000000000000001E-2</v>
          </cell>
        </row>
        <row r="590">
          <cell r="A590">
            <v>590</v>
          </cell>
          <cell r="C590" t="str">
            <v>제어 케이블</v>
          </cell>
          <cell r="D590" t="str">
            <v>CVV  3.5sq/5C</v>
          </cell>
          <cell r="E590" t="str">
            <v>m</v>
          </cell>
          <cell r="H590">
            <v>796</v>
          </cell>
          <cell r="I590">
            <v>1137</v>
          </cell>
          <cell r="J590">
            <v>845</v>
          </cell>
          <cell r="K590">
            <v>1169</v>
          </cell>
          <cell r="S590">
            <v>1137</v>
          </cell>
          <cell r="U590">
            <v>0.05</v>
          </cell>
          <cell r="V590" t="str">
            <v>저케</v>
          </cell>
          <cell r="W590">
            <v>3.4000000000000002E-2</v>
          </cell>
        </row>
        <row r="591">
          <cell r="A591">
            <v>591</v>
          </cell>
          <cell r="C591" t="str">
            <v>제어 케이블</v>
          </cell>
          <cell r="D591" t="str">
            <v>CVV  3.5sq/12C</v>
          </cell>
          <cell r="E591" t="str">
            <v>m</v>
          </cell>
          <cell r="H591">
            <v>796</v>
          </cell>
          <cell r="I591">
            <v>2440</v>
          </cell>
          <cell r="J591">
            <v>845</v>
          </cell>
          <cell r="K591">
            <v>2509</v>
          </cell>
          <cell r="S591">
            <v>2440</v>
          </cell>
          <cell r="U591">
            <v>0.05</v>
          </cell>
          <cell r="V591" t="str">
            <v>저케</v>
          </cell>
          <cell r="W591">
            <v>5.8000000000000003E-2</v>
          </cell>
        </row>
        <row r="592">
          <cell r="A592">
            <v>592</v>
          </cell>
          <cell r="S592" t="str">
            <v/>
          </cell>
        </row>
        <row r="593">
          <cell r="A593">
            <v>593</v>
          </cell>
          <cell r="C593" t="str">
            <v>제어 케이블</v>
          </cell>
          <cell r="D593" t="str">
            <v>CVV  5.5sq/2C</v>
          </cell>
          <cell r="E593" t="str">
            <v>m</v>
          </cell>
          <cell r="H593">
            <v>796</v>
          </cell>
          <cell r="I593">
            <v>828</v>
          </cell>
          <cell r="J593">
            <v>845</v>
          </cell>
          <cell r="K593">
            <v>852</v>
          </cell>
          <cell r="S593">
            <v>828</v>
          </cell>
          <cell r="U593">
            <v>0.05</v>
          </cell>
          <cell r="V593" t="str">
            <v>저케</v>
          </cell>
          <cell r="W593">
            <v>1.7999999999999999E-2</v>
          </cell>
        </row>
        <row r="594">
          <cell r="A594">
            <v>594</v>
          </cell>
          <cell r="C594" t="str">
            <v>제어 케이블</v>
          </cell>
          <cell r="D594" t="str">
            <v>CVV  5.5sq/3C</v>
          </cell>
          <cell r="E594" t="str">
            <v>m</v>
          </cell>
          <cell r="H594">
            <v>796</v>
          </cell>
          <cell r="I594">
            <v>1083</v>
          </cell>
          <cell r="J594">
            <v>845</v>
          </cell>
          <cell r="K594">
            <v>1114</v>
          </cell>
          <cell r="S594">
            <v>1083</v>
          </cell>
          <cell r="U594">
            <v>0.05</v>
          </cell>
          <cell r="V594" t="str">
            <v>저케</v>
          </cell>
          <cell r="W594">
            <v>2.5999999999999999E-2</v>
          </cell>
        </row>
        <row r="595">
          <cell r="A595">
            <v>595</v>
          </cell>
          <cell r="C595" t="str">
            <v>제어 케이블</v>
          </cell>
          <cell r="D595" t="str">
            <v>CVV  5.5sq/4C</v>
          </cell>
          <cell r="E595" t="str">
            <v>m</v>
          </cell>
          <cell r="H595">
            <v>796</v>
          </cell>
          <cell r="I595">
            <v>1345</v>
          </cell>
          <cell r="J595">
            <v>845</v>
          </cell>
          <cell r="K595">
            <v>1383</v>
          </cell>
          <cell r="S595">
            <v>1345</v>
          </cell>
          <cell r="U595">
            <v>0.05</v>
          </cell>
          <cell r="V595" t="str">
            <v>저케</v>
          </cell>
          <cell r="W595">
            <v>3.4000000000000002E-2</v>
          </cell>
        </row>
        <row r="596">
          <cell r="A596">
            <v>596</v>
          </cell>
          <cell r="C596" t="str">
            <v>제어 케이블</v>
          </cell>
          <cell r="D596" t="str">
            <v>CVV  5.5sq/5C</v>
          </cell>
          <cell r="E596" t="str">
            <v>m</v>
          </cell>
          <cell r="H596">
            <v>796</v>
          </cell>
          <cell r="I596">
            <v>1628</v>
          </cell>
          <cell r="J596">
            <v>845</v>
          </cell>
          <cell r="K596">
            <v>1675</v>
          </cell>
          <cell r="S596">
            <v>1628</v>
          </cell>
          <cell r="U596">
            <v>0.05</v>
          </cell>
          <cell r="V596" t="str">
            <v>저케</v>
          </cell>
          <cell r="W596">
            <v>3.9E-2</v>
          </cell>
        </row>
        <row r="597">
          <cell r="A597">
            <v>597</v>
          </cell>
          <cell r="S597" t="str">
            <v/>
          </cell>
        </row>
        <row r="598">
          <cell r="A598">
            <v>598</v>
          </cell>
          <cell r="S598" t="str">
            <v/>
          </cell>
        </row>
        <row r="599">
          <cell r="A599">
            <v>599</v>
          </cell>
          <cell r="C599" t="str">
            <v>제어 케이블</v>
          </cell>
          <cell r="D599" t="str">
            <v>CVV-S  2.0sq/2C</v>
          </cell>
          <cell r="E599" t="str">
            <v>m</v>
          </cell>
          <cell r="H599">
            <v>797</v>
          </cell>
          <cell r="I599">
            <v>711</v>
          </cell>
          <cell r="J599">
            <v>845</v>
          </cell>
          <cell r="K599">
            <v>693</v>
          </cell>
          <cell r="S599">
            <v>693</v>
          </cell>
          <cell r="U599">
            <v>0.05</v>
          </cell>
          <cell r="V599" t="str">
            <v>저케</v>
          </cell>
          <cell r="W599">
            <v>1.6799999999999999E-2</v>
          </cell>
        </row>
        <row r="600">
          <cell r="A600">
            <v>600</v>
          </cell>
          <cell r="C600" t="str">
            <v>제어 케이블</v>
          </cell>
          <cell r="D600" t="str">
            <v>CVV-S  2.0sq/3C</v>
          </cell>
          <cell r="E600" t="str">
            <v>m</v>
          </cell>
          <cell r="H600">
            <v>797</v>
          </cell>
          <cell r="I600">
            <v>823</v>
          </cell>
          <cell r="J600">
            <v>845</v>
          </cell>
          <cell r="K600">
            <v>802</v>
          </cell>
          <cell r="S600">
            <v>802</v>
          </cell>
          <cell r="U600">
            <v>0.05</v>
          </cell>
          <cell r="V600" t="str">
            <v>저케</v>
          </cell>
          <cell r="W600">
            <v>2.2799999999999997E-2</v>
          </cell>
        </row>
        <row r="601">
          <cell r="A601">
            <v>601</v>
          </cell>
          <cell r="C601" t="str">
            <v>제어 케이블</v>
          </cell>
          <cell r="D601" t="str">
            <v>CVV-S  2.0sq/4C</v>
          </cell>
          <cell r="E601" t="str">
            <v>m</v>
          </cell>
          <cell r="H601">
            <v>797</v>
          </cell>
          <cell r="I601">
            <v>954</v>
          </cell>
          <cell r="J601">
            <v>845</v>
          </cell>
          <cell r="K601">
            <v>930</v>
          </cell>
          <cell r="S601">
            <v>930</v>
          </cell>
          <cell r="U601">
            <v>0.05</v>
          </cell>
          <cell r="V601" t="str">
            <v>저케</v>
          </cell>
          <cell r="W601">
            <v>3.1199999999999999E-2</v>
          </cell>
        </row>
        <row r="602">
          <cell r="A602">
            <v>602</v>
          </cell>
          <cell r="C602" t="str">
            <v>제어 케이블</v>
          </cell>
          <cell r="D602" t="str">
            <v>CVV-S  2.0sq/5C</v>
          </cell>
          <cell r="E602" t="str">
            <v>m</v>
          </cell>
          <cell r="H602">
            <v>797</v>
          </cell>
          <cell r="I602">
            <v>1076</v>
          </cell>
          <cell r="J602">
            <v>845</v>
          </cell>
          <cell r="K602">
            <v>1049</v>
          </cell>
          <cell r="S602">
            <v>1049</v>
          </cell>
          <cell r="U602">
            <v>0.05</v>
          </cell>
          <cell r="V602" t="str">
            <v>저케</v>
          </cell>
          <cell r="W602">
            <v>3.8399999999999997E-2</v>
          </cell>
        </row>
        <row r="603">
          <cell r="A603">
            <v>603</v>
          </cell>
          <cell r="C603" t="str">
            <v>제어 케이블</v>
          </cell>
          <cell r="D603" t="str">
            <v>CVV-S  2.0sq/6C</v>
          </cell>
          <cell r="E603" t="str">
            <v>m</v>
          </cell>
          <cell r="H603">
            <v>797</v>
          </cell>
          <cell r="I603">
            <v>1218</v>
          </cell>
          <cell r="J603">
            <v>845</v>
          </cell>
          <cell r="K603">
            <v>1188</v>
          </cell>
          <cell r="S603">
            <v>1188</v>
          </cell>
          <cell r="U603">
            <v>0.05</v>
          </cell>
          <cell r="V603" t="str">
            <v>저케</v>
          </cell>
          <cell r="W603">
            <v>4.2000000000000003E-2</v>
          </cell>
        </row>
        <row r="604">
          <cell r="A604">
            <v>604</v>
          </cell>
          <cell r="C604" t="str">
            <v>제어 케이블</v>
          </cell>
          <cell r="D604" t="str">
            <v>CVV-S  2.0sq/7C</v>
          </cell>
          <cell r="E604" t="str">
            <v>m</v>
          </cell>
          <cell r="H604">
            <v>797</v>
          </cell>
          <cell r="I604">
            <v>1292</v>
          </cell>
          <cell r="J604">
            <v>845</v>
          </cell>
          <cell r="K604">
            <v>1261</v>
          </cell>
          <cell r="S604">
            <v>1261</v>
          </cell>
          <cell r="U604">
            <v>0.05</v>
          </cell>
          <cell r="V604" t="str">
            <v>저케</v>
          </cell>
          <cell r="W604">
            <v>4.6800000000000001E-2</v>
          </cell>
        </row>
        <row r="605">
          <cell r="A605">
            <v>605</v>
          </cell>
          <cell r="C605" t="str">
            <v>제어 케이블</v>
          </cell>
          <cell r="D605" t="str">
            <v>CVV-S  2.0sq/9C</v>
          </cell>
          <cell r="E605" t="str">
            <v>m</v>
          </cell>
          <cell r="H605">
            <v>797</v>
          </cell>
          <cell r="I605">
            <v>1621</v>
          </cell>
          <cell r="J605">
            <v>845</v>
          </cell>
          <cell r="K605">
            <v>1581</v>
          </cell>
          <cell r="S605">
            <v>1581</v>
          </cell>
          <cell r="U605">
            <v>0.05</v>
          </cell>
          <cell r="V605" t="str">
            <v>저케</v>
          </cell>
          <cell r="W605">
            <v>5.3999999999999999E-2</v>
          </cell>
        </row>
        <row r="606">
          <cell r="A606">
            <v>606</v>
          </cell>
          <cell r="C606" t="str">
            <v>제어 케이블</v>
          </cell>
          <cell r="D606" t="str">
            <v>CVV-S  2.0sq/10C</v>
          </cell>
          <cell r="E606" t="str">
            <v>m</v>
          </cell>
          <cell r="H606">
            <v>797</v>
          </cell>
          <cell r="I606">
            <v>1842</v>
          </cell>
          <cell r="J606">
            <v>845</v>
          </cell>
          <cell r="K606">
            <v>1796</v>
          </cell>
          <cell r="S606">
            <v>1796</v>
          </cell>
          <cell r="U606">
            <v>0.05</v>
          </cell>
          <cell r="V606" t="str">
            <v>저케</v>
          </cell>
          <cell r="W606">
            <v>5.7599999999999998E-2</v>
          </cell>
        </row>
        <row r="607">
          <cell r="A607">
            <v>607</v>
          </cell>
          <cell r="C607" t="str">
            <v>제어 케이블</v>
          </cell>
          <cell r="D607" t="str">
            <v>CVV-S  2.0sq/12C</v>
          </cell>
          <cell r="E607" t="str">
            <v>m</v>
          </cell>
          <cell r="H607">
            <v>797</v>
          </cell>
          <cell r="I607">
            <v>2076</v>
          </cell>
          <cell r="J607">
            <v>845</v>
          </cell>
          <cell r="K607">
            <v>2025</v>
          </cell>
          <cell r="S607">
            <v>2025</v>
          </cell>
          <cell r="U607">
            <v>0.05</v>
          </cell>
          <cell r="V607" t="str">
            <v>저케</v>
          </cell>
          <cell r="W607">
            <v>6.4799999999999996E-2</v>
          </cell>
        </row>
        <row r="608">
          <cell r="A608">
            <v>608</v>
          </cell>
          <cell r="C608" t="str">
            <v>제어 케이블</v>
          </cell>
          <cell r="D608" t="str">
            <v>CVV-S  2.0sq/15C</v>
          </cell>
          <cell r="E608" t="str">
            <v>m</v>
          </cell>
          <cell r="H608">
            <v>797</v>
          </cell>
          <cell r="I608">
            <v>2419</v>
          </cell>
          <cell r="J608">
            <v>845</v>
          </cell>
          <cell r="K608">
            <v>2358</v>
          </cell>
          <cell r="S608">
            <v>2358</v>
          </cell>
          <cell r="U608">
            <v>0.05</v>
          </cell>
          <cell r="V608" t="str">
            <v>저케</v>
          </cell>
          <cell r="W608">
            <v>7.5600000000000001E-2</v>
          </cell>
        </row>
        <row r="609">
          <cell r="A609">
            <v>609</v>
          </cell>
          <cell r="C609" t="str">
            <v>제어 케이블</v>
          </cell>
          <cell r="D609" t="str">
            <v>CVV-S  2.0sq/17C</v>
          </cell>
          <cell r="E609" t="str">
            <v>m</v>
          </cell>
          <cell r="H609">
            <v>797</v>
          </cell>
          <cell r="I609">
            <v>2634</v>
          </cell>
          <cell r="J609">
            <v>845</v>
          </cell>
          <cell r="K609">
            <v>2569</v>
          </cell>
          <cell r="S609">
            <v>2569</v>
          </cell>
          <cell r="U609">
            <v>0.05</v>
          </cell>
          <cell r="V609" t="str">
            <v>저케</v>
          </cell>
          <cell r="W609">
            <v>8.6399999999999991E-2</v>
          </cell>
        </row>
        <row r="610">
          <cell r="A610">
            <v>610</v>
          </cell>
          <cell r="C610" t="str">
            <v>제어 케이블</v>
          </cell>
          <cell r="D610" t="str">
            <v>CVV-S  2.0sq/19C</v>
          </cell>
          <cell r="E610" t="str">
            <v>m</v>
          </cell>
          <cell r="H610">
            <v>797</v>
          </cell>
          <cell r="I610">
            <v>2833</v>
          </cell>
          <cell r="J610">
            <v>845</v>
          </cell>
          <cell r="K610">
            <v>2763</v>
          </cell>
          <cell r="S610">
            <v>2763</v>
          </cell>
          <cell r="U610">
            <v>0.05</v>
          </cell>
          <cell r="V610" t="str">
            <v>저케</v>
          </cell>
          <cell r="W610">
            <v>8.6399999999999991E-2</v>
          </cell>
        </row>
        <row r="611">
          <cell r="A611">
            <v>611</v>
          </cell>
          <cell r="C611" t="str">
            <v>제어 케이블</v>
          </cell>
          <cell r="D611" t="str">
            <v>CVV-S  2.0sq/20C</v>
          </cell>
          <cell r="E611" t="str">
            <v>m</v>
          </cell>
          <cell r="H611">
            <v>797</v>
          </cell>
          <cell r="I611">
            <v>3007</v>
          </cell>
          <cell r="J611">
            <v>845</v>
          </cell>
          <cell r="K611">
            <v>2932</v>
          </cell>
          <cell r="S611">
            <v>2932</v>
          </cell>
          <cell r="U611">
            <v>0.05</v>
          </cell>
          <cell r="V611" t="str">
            <v>저케</v>
          </cell>
          <cell r="W611">
            <v>0.1008</v>
          </cell>
        </row>
        <row r="612">
          <cell r="A612">
            <v>612</v>
          </cell>
          <cell r="C612" t="str">
            <v>제어 케이블</v>
          </cell>
          <cell r="D612" t="str">
            <v>CVV-S  2.0sq/24C</v>
          </cell>
          <cell r="E612" t="str">
            <v>m</v>
          </cell>
          <cell r="H612">
            <v>797</v>
          </cell>
          <cell r="I612">
            <v>3724</v>
          </cell>
          <cell r="J612">
            <v>845</v>
          </cell>
          <cell r="K612">
            <v>3629</v>
          </cell>
          <cell r="S612">
            <v>3629</v>
          </cell>
          <cell r="U612">
            <v>0.05</v>
          </cell>
          <cell r="V612" t="str">
            <v>저케</v>
          </cell>
          <cell r="W612">
            <v>0.1008</v>
          </cell>
        </row>
        <row r="613">
          <cell r="A613">
            <v>613</v>
          </cell>
          <cell r="C613" t="str">
            <v>제어 케이블</v>
          </cell>
          <cell r="D613" t="str">
            <v>CVV-S  2.0sq/27C</v>
          </cell>
          <cell r="E613" t="str">
            <v>m</v>
          </cell>
          <cell r="H613">
            <v>797</v>
          </cell>
          <cell r="I613">
            <v>3996</v>
          </cell>
          <cell r="J613">
            <v>845</v>
          </cell>
          <cell r="K613">
            <v>3895</v>
          </cell>
          <cell r="S613">
            <v>3895</v>
          </cell>
          <cell r="U613">
            <v>0.05</v>
          </cell>
          <cell r="V613" t="str">
            <v>저케</v>
          </cell>
          <cell r="W613">
            <v>0.10919999999999999</v>
          </cell>
        </row>
        <row r="614">
          <cell r="A614">
            <v>614</v>
          </cell>
          <cell r="C614" t="str">
            <v>제어 케이블</v>
          </cell>
          <cell r="D614" t="str">
            <v>CVV-S  2.0sq/30C</v>
          </cell>
          <cell r="E614" t="str">
            <v>m</v>
          </cell>
          <cell r="H614">
            <v>797</v>
          </cell>
          <cell r="I614">
            <v>4421</v>
          </cell>
          <cell r="J614">
            <v>845</v>
          </cell>
          <cell r="K614">
            <v>4309</v>
          </cell>
          <cell r="S614">
            <v>4309</v>
          </cell>
          <cell r="U614">
            <v>0.05</v>
          </cell>
          <cell r="V614" t="str">
            <v>저케</v>
          </cell>
          <cell r="W614">
            <v>0.1176</v>
          </cell>
        </row>
        <row r="615">
          <cell r="A615">
            <v>615</v>
          </cell>
          <cell r="S615" t="str">
            <v/>
          </cell>
        </row>
        <row r="616">
          <cell r="A616">
            <v>616</v>
          </cell>
          <cell r="S616" t="str">
            <v/>
          </cell>
        </row>
        <row r="617">
          <cell r="A617">
            <v>617</v>
          </cell>
          <cell r="C617" t="str">
            <v>제어 케이블</v>
          </cell>
          <cell r="D617" t="str">
            <v>CVV-S  3.5sq/2C</v>
          </cell>
          <cell r="E617" t="str">
            <v>m</v>
          </cell>
          <cell r="H617">
            <v>797</v>
          </cell>
          <cell r="I617">
            <v>878</v>
          </cell>
          <cell r="J617">
            <v>845</v>
          </cell>
          <cell r="K617">
            <v>857</v>
          </cell>
          <cell r="S617">
            <v>857</v>
          </cell>
          <cell r="U617">
            <v>0.05</v>
          </cell>
          <cell r="V617" t="str">
            <v>저케</v>
          </cell>
          <cell r="W617">
            <v>1.9199999999999998E-2</v>
          </cell>
        </row>
        <row r="618">
          <cell r="A618">
            <v>618</v>
          </cell>
          <cell r="C618" t="str">
            <v>제어 케이블</v>
          </cell>
          <cell r="D618" t="str">
            <v>CVV-S  3.5sq/3C</v>
          </cell>
          <cell r="E618" t="str">
            <v>m</v>
          </cell>
          <cell r="H618">
            <v>797</v>
          </cell>
          <cell r="I618">
            <v>1050</v>
          </cell>
          <cell r="J618">
            <v>845</v>
          </cell>
          <cell r="K618">
            <v>1024</v>
          </cell>
          <cell r="S618">
            <v>1024</v>
          </cell>
          <cell r="U618">
            <v>0.05</v>
          </cell>
          <cell r="V618" t="str">
            <v>저케</v>
          </cell>
          <cell r="W618">
            <v>2.6399999999999996E-2</v>
          </cell>
        </row>
        <row r="619">
          <cell r="A619">
            <v>619</v>
          </cell>
          <cell r="C619" t="str">
            <v>제어 케이블</v>
          </cell>
          <cell r="D619" t="str">
            <v>CVV-S  3.5sq/4C</v>
          </cell>
          <cell r="E619" t="str">
            <v>m</v>
          </cell>
          <cell r="H619">
            <v>797</v>
          </cell>
          <cell r="I619">
            <v>1256</v>
          </cell>
          <cell r="J619">
            <v>845</v>
          </cell>
          <cell r="K619">
            <v>1223</v>
          </cell>
          <cell r="S619">
            <v>1223</v>
          </cell>
          <cell r="U619">
            <v>0.05</v>
          </cell>
          <cell r="V619" t="str">
            <v>저케</v>
          </cell>
          <cell r="W619">
            <v>3.4799999999999998E-2</v>
          </cell>
        </row>
        <row r="620">
          <cell r="A620">
            <v>620</v>
          </cell>
          <cell r="C620" t="str">
            <v>제어 케이블</v>
          </cell>
          <cell r="D620" t="str">
            <v>CVV-S  3.5sq/5C</v>
          </cell>
          <cell r="E620" t="str">
            <v>m</v>
          </cell>
          <cell r="H620">
            <v>797</v>
          </cell>
          <cell r="I620">
            <v>1456</v>
          </cell>
          <cell r="J620">
            <v>845</v>
          </cell>
          <cell r="K620">
            <v>1420</v>
          </cell>
          <cell r="S620">
            <v>1420</v>
          </cell>
          <cell r="U620">
            <v>0.05</v>
          </cell>
          <cell r="V620" t="str">
            <v>저케</v>
          </cell>
          <cell r="W620">
            <v>4.0800000000000003E-2</v>
          </cell>
        </row>
        <row r="621">
          <cell r="A621">
            <v>621</v>
          </cell>
          <cell r="S621" t="str">
            <v/>
          </cell>
        </row>
        <row r="622">
          <cell r="A622">
            <v>622</v>
          </cell>
          <cell r="S622" t="str">
            <v/>
          </cell>
        </row>
        <row r="623">
          <cell r="A623">
            <v>623</v>
          </cell>
          <cell r="C623" t="str">
            <v>제어 케이블</v>
          </cell>
          <cell r="D623" t="str">
            <v>CVV-S  5.5sq/2C</v>
          </cell>
          <cell r="E623" t="str">
            <v>m</v>
          </cell>
          <cell r="H623">
            <v>797</v>
          </cell>
          <cell r="I623">
            <v>1154</v>
          </cell>
          <cell r="J623">
            <v>845</v>
          </cell>
          <cell r="K623">
            <v>1126</v>
          </cell>
          <cell r="S623">
            <v>1126</v>
          </cell>
          <cell r="U623">
            <v>0.05</v>
          </cell>
          <cell r="V623" t="str">
            <v>저케</v>
          </cell>
          <cell r="W623">
            <v>2.1599999999999998E-2</v>
          </cell>
        </row>
        <row r="624">
          <cell r="A624">
            <v>624</v>
          </cell>
          <cell r="C624" t="str">
            <v>제어 케이블</v>
          </cell>
          <cell r="D624" t="str">
            <v>CVV-S  5.5sq/3C</v>
          </cell>
          <cell r="E624" t="str">
            <v>m</v>
          </cell>
          <cell r="H624">
            <v>797</v>
          </cell>
          <cell r="I624">
            <v>1410</v>
          </cell>
          <cell r="J624">
            <v>845</v>
          </cell>
          <cell r="K624">
            <v>1375</v>
          </cell>
          <cell r="S624">
            <v>1375</v>
          </cell>
          <cell r="U624">
            <v>0.05</v>
          </cell>
          <cell r="V624" t="str">
            <v>저케</v>
          </cell>
          <cell r="W624">
            <v>3.1199999999999999E-2</v>
          </cell>
        </row>
        <row r="625">
          <cell r="A625">
            <v>625</v>
          </cell>
          <cell r="C625" t="str">
            <v>제어 케이블</v>
          </cell>
          <cell r="D625" t="str">
            <v>CVV-S  5.5sq/4C</v>
          </cell>
          <cell r="E625" t="str">
            <v>m</v>
          </cell>
          <cell r="H625">
            <v>797</v>
          </cell>
          <cell r="I625">
            <v>1745</v>
          </cell>
          <cell r="J625">
            <v>845</v>
          </cell>
          <cell r="K625">
            <v>1702</v>
          </cell>
          <cell r="S625">
            <v>1702</v>
          </cell>
          <cell r="U625">
            <v>0.05</v>
          </cell>
          <cell r="V625" t="str">
            <v>저케</v>
          </cell>
          <cell r="W625">
            <v>4.0800000000000003E-2</v>
          </cell>
        </row>
        <row r="626">
          <cell r="A626">
            <v>626</v>
          </cell>
          <cell r="C626" t="str">
            <v>제어 케이블</v>
          </cell>
          <cell r="D626" t="str">
            <v>CVV-S  5.5sq/5C</v>
          </cell>
          <cell r="E626" t="str">
            <v>m</v>
          </cell>
          <cell r="H626">
            <v>797</v>
          </cell>
          <cell r="I626">
            <v>2038</v>
          </cell>
          <cell r="J626">
            <v>845</v>
          </cell>
          <cell r="K626">
            <v>1987</v>
          </cell>
          <cell r="S626">
            <v>1987</v>
          </cell>
          <cell r="U626">
            <v>0.05</v>
          </cell>
          <cell r="V626" t="str">
            <v>저케</v>
          </cell>
          <cell r="W626">
            <v>4.6800000000000001E-2</v>
          </cell>
        </row>
        <row r="627">
          <cell r="A627">
            <v>627</v>
          </cell>
          <cell r="S627" t="str">
            <v/>
          </cell>
        </row>
        <row r="628">
          <cell r="A628">
            <v>628</v>
          </cell>
          <cell r="C628" t="str">
            <v>제어 케이블</v>
          </cell>
          <cell r="D628" t="str">
            <v>CVV-SB  2.0sq/2C</v>
          </cell>
          <cell r="E628" t="str">
            <v>m</v>
          </cell>
          <cell r="H628">
            <v>797</v>
          </cell>
          <cell r="I628">
            <v>925</v>
          </cell>
          <cell r="J628">
            <v>845</v>
          </cell>
          <cell r="K628">
            <v>903</v>
          </cell>
          <cell r="S628">
            <v>903</v>
          </cell>
          <cell r="U628">
            <v>0.05</v>
          </cell>
          <cell r="V628" t="str">
            <v>저케</v>
          </cell>
          <cell r="W628">
            <v>1.6799999999999999E-2</v>
          </cell>
        </row>
        <row r="629">
          <cell r="A629">
            <v>629</v>
          </cell>
          <cell r="C629" t="str">
            <v>제어 케이블</v>
          </cell>
          <cell r="D629" t="str">
            <v>CVV-SB  2.0sq/3C</v>
          </cell>
          <cell r="E629" t="str">
            <v>m</v>
          </cell>
          <cell r="H629">
            <v>797</v>
          </cell>
          <cell r="I629">
            <v>1119</v>
          </cell>
          <cell r="J629">
            <v>845</v>
          </cell>
          <cell r="K629">
            <v>1091</v>
          </cell>
          <cell r="S629">
            <v>1091</v>
          </cell>
          <cell r="U629">
            <v>0.05</v>
          </cell>
          <cell r="V629" t="str">
            <v>저케</v>
          </cell>
          <cell r="W629">
            <v>2.2799999999999997E-2</v>
          </cell>
        </row>
        <row r="630">
          <cell r="A630">
            <v>630</v>
          </cell>
          <cell r="C630" t="str">
            <v>제어 케이블</v>
          </cell>
          <cell r="D630" t="str">
            <v>CVV-SB  2.0sq/4C</v>
          </cell>
          <cell r="E630" t="str">
            <v>m</v>
          </cell>
          <cell r="H630">
            <v>797</v>
          </cell>
          <cell r="I630">
            <v>1288</v>
          </cell>
          <cell r="J630">
            <v>845</v>
          </cell>
          <cell r="K630">
            <v>1257</v>
          </cell>
          <cell r="S630">
            <v>1257</v>
          </cell>
          <cell r="U630">
            <v>0.05</v>
          </cell>
          <cell r="V630" t="str">
            <v>저케</v>
          </cell>
          <cell r="W630">
            <v>3.1199999999999999E-2</v>
          </cell>
        </row>
        <row r="631">
          <cell r="A631">
            <v>631</v>
          </cell>
          <cell r="C631" t="str">
            <v>제어 케이블</v>
          </cell>
          <cell r="D631" t="str">
            <v>CVV-SB  2.0sq/5C</v>
          </cell>
          <cell r="E631" t="str">
            <v>m</v>
          </cell>
          <cell r="H631">
            <v>797</v>
          </cell>
          <cell r="I631">
            <v>1406</v>
          </cell>
          <cell r="J631">
            <v>845</v>
          </cell>
          <cell r="K631">
            <v>1371</v>
          </cell>
          <cell r="S631">
            <v>1371</v>
          </cell>
          <cell r="U631">
            <v>0.05</v>
          </cell>
          <cell r="V631" t="str">
            <v>저케</v>
          </cell>
          <cell r="W631">
            <v>3.8399999999999997E-2</v>
          </cell>
        </row>
        <row r="632">
          <cell r="A632">
            <v>632</v>
          </cell>
          <cell r="C632" t="str">
            <v>제어 케이블</v>
          </cell>
          <cell r="D632" t="str">
            <v>CVV-SB  2.0sq/6C</v>
          </cell>
          <cell r="E632" t="str">
            <v>m</v>
          </cell>
          <cell r="H632">
            <v>797</v>
          </cell>
          <cell r="I632">
            <v>1578</v>
          </cell>
          <cell r="J632">
            <v>845</v>
          </cell>
          <cell r="K632">
            <v>1540</v>
          </cell>
          <cell r="S632">
            <v>1540</v>
          </cell>
          <cell r="U632">
            <v>0.05</v>
          </cell>
          <cell r="V632" t="str">
            <v>저케</v>
          </cell>
          <cell r="W632">
            <v>4.2000000000000003E-2</v>
          </cell>
        </row>
        <row r="633">
          <cell r="A633">
            <v>633</v>
          </cell>
          <cell r="C633" t="str">
            <v>제어 케이블</v>
          </cell>
          <cell r="D633" t="str">
            <v>CVV-SB  2.0sq/7C</v>
          </cell>
          <cell r="E633" t="str">
            <v>m</v>
          </cell>
          <cell r="H633">
            <v>797</v>
          </cell>
          <cell r="I633">
            <v>1676</v>
          </cell>
          <cell r="J633">
            <v>845</v>
          </cell>
          <cell r="K633">
            <v>1635</v>
          </cell>
          <cell r="S633">
            <v>1635</v>
          </cell>
          <cell r="U633">
            <v>0.05</v>
          </cell>
          <cell r="V633" t="str">
            <v>저케</v>
          </cell>
          <cell r="W633">
            <v>4.6800000000000001E-2</v>
          </cell>
        </row>
        <row r="634">
          <cell r="A634">
            <v>634</v>
          </cell>
          <cell r="C634" t="str">
            <v>제어 케이블</v>
          </cell>
          <cell r="D634" t="str">
            <v>CVV-SB  2.0sq/9C</v>
          </cell>
          <cell r="E634" t="str">
            <v>m</v>
          </cell>
          <cell r="H634">
            <v>797</v>
          </cell>
          <cell r="I634">
            <v>1950</v>
          </cell>
          <cell r="J634">
            <v>845</v>
          </cell>
          <cell r="K634">
            <v>1900</v>
          </cell>
          <cell r="S634">
            <v>1900</v>
          </cell>
          <cell r="U634">
            <v>0.05</v>
          </cell>
          <cell r="V634" t="str">
            <v>저케</v>
          </cell>
          <cell r="W634">
            <v>5.3999999999999999E-2</v>
          </cell>
        </row>
        <row r="635">
          <cell r="A635">
            <v>635</v>
          </cell>
          <cell r="C635" t="str">
            <v>제어 케이블</v>
          </cell>
          <cell r="D635" t="str">
            <v>CVV-SB  2.0sq/10C</v>
          </cell>
          <cell r="E635" t="str">
            <v>m</v>
          </cell>
          <cell r="H635">
            <v>797</v>
          </cell>
          <cell r="I635">
            <v>2134</v>
          </cell>
          <cell r="J635">
            <v>845</v>
          </cell>
          <cell r="K635">
            <v>2081</v>
          </cell>
          <cell r="S635">
            <v>2081</v>
          </cell>
          <cell r="U635">
            <v>0.05</v>
          </cell>
          <cell r="V635" t="str">
            <v>저케</v>
          </cell>
          <cell r="W635">
            <v>5.7599999999999998E-2</v>
          </cell>
        </row>
        <row r="636">
          <cell r="A636">
            <v>636</v>
          </cell>
          <cell r="C636" t="str">
            <v>제어 케이블</v>
          </cell>
          <cell r="D636" t="str">
            <v>CVV-SB  2.0sq/12C</v>
          </cell>
          <cell r="E636" t="str">
            <v>m</v>
          </cell>
          <cell r="H636">
            <v>797</v>
          </cell>
          <cell r="I636">
            <v>2337</v>
          </cell>
          <cell r="J636">
            <v>845</v>
          </cell>
          <cell r="K636">
            <v>2278</v>
          </cell>
          <cell r="S636">
            <v>2278</v>
          </cell>
          <cell r="U636">
            <v>0.05</v>
          </cell>
          <cell r="V636" t="str">
            <v>저케</v>
          </cell>
          <cell r="W636">
            <v>6.4799999999999996E-2</v>
          </cell>
        </row>
        <row r="637">
          <cell r="A637">
            <v>637</v>
          </cell>
          <cell r="C637" t="str">
            <v>제어 케이블</v>
          </cell>
          <cell r="D637" t="str">
            <v>CVV-SB  2.0sq/15C</v>
          </cell>
          <cell r="E637" t="str">
            <v>m</v>
          </cell>
          <cell r="H637">
            <v>797</v>
          </cell>
          <cell r="I637">
            <v>2803</v>
          </cell>
          <cell r="J637">
            <v>845</v>
          </cell>
          <cell r="K637">
            <v>2733</v>
          </cell>
          <cell r="S637">
            <v>2733</v>
          </cell>
          <cell r="U637">
            <v>0.05</v>
          </cell>
          <cell r="V637" t="str">
            <v>저케</v>
          </cell>
          <cell r="W637">
            <v>7.5600000000000001E-2</v>
          </cell>
        </row>
        <row r="638">
          <cell r="A638">
            <v>638</v>
          </cell>
          <cell r="C638" t="str">
            <v>제어 케이블</v>
          </cell>
          <cell r="D638" t="str">
            <v>CVV-SB  2.0sq/17C</v>
          </cell>
          <cell r="E638" t="str">
            <v>m</v>
          </cell>
          <cell r="H638">
            <v>797</v>
          </cell>
          <cell r="I638">
            <v>3079</v>
          </cell>
          <cell r="J638">
            <v>845</v>
          </cell>
          <cell r="K638">
            <v>3002</v>
          </cell>
          <cell r="S638">
            <v>3002</v>
          </cell>
          <cell r="U638">
            <v>0.05</v>
          </cell>
          <cell r="V638" t="str">
            <v>저케</v>
          </cell>
          <cell r="W638">
            <v>8.2799999999999999E-2</v>
          </cell>
        </row>
        <row r="639">
          <cell r="A639">
            <v>639</v>
          </cell>
          <cell r="C639" t="str">
            <v>제어 케이블</v>
          </cell>
          <cell r="D639" t="str">
            <v>CVV-SB  2.0sq/19C</v>
          </cell>
          <cell r="E639" t="str">
            <v>m</v>
          </cell>
          <cell r="H639">
            <v>797</v>
          </cell>
          <cell r="I639">
            <v>3252</v>
          </cell>
          <cell r="J639">
            <v>845</v>
          </cell>
          <cell r="K639">
            <v>3171</v>
          </cell>
          <cell r="S639">
            <v>3171</v>
          </cell>
          <cell r="U639">
            <v>0.05</v>
          </cell>
          <cell r="V639" t="str">
            <v>저케</v>
          </cell>
          <cell r="W639">
            <v>8.6399999999999991E-2</v>
          </cell>
        </row>
        <row r="640">
          <cell r="A640">
            <v>640</v>
          </cell>
          <cell r="C640" t="str">
            <v>제어 케이블</v>
          </cell>
          <cell r="D640" t="str">
            <v>CVV-SB  2.0sq/22C</v>
          </cell>
          <cell r="E640" t="str">
            <v>m</v>
          </cell>
          <cell r="H640">
            <v>797</v>
          </cell>
          <cell r="I640">
            <v>3902</v>
          </cell>
          <cell r="J640">
            <v>845</v>
          </cell>
          <cell r="K640">
            <v>3804</v>
          </cell>
          <cell r="S640">
            <v>3804</v>
          </cell>
          <cell r="U640">
            <v>0.05</v>
          </cell>
          <cell r="V640" t="str">
            <v>저케</v>
          </cell>
          <cell r="W640">
            <v>9.4799999999999995E-2</v>
          </cell>
        </row>
        <row r="641">
          <cell r="A641">
            <v>641</v>
          </cell>
          <cell r="C641" t="str">
            <v>제어 케이블</v>
          </cell>
          <cell r="D641" t="str">
            <v>CVV-SB  2.0sq/24C</v>
          </cell>
          <cell r="E641" t="str">
            <v>m</v>
          </cell>
          <cell r="H641">
            <v>797</v>
          </cell>
          <cell r="I641">
            <v>3877</v>
          </cell>
          <cell r="J641">
            <v>845</v>
          </cell>
          <cell r="K641">
            <v>3780</v>
          </cell>
          <cell r="S641">
            <v>3780</v>
          </cell>
          <cell r="U641">
            <v>0.05</v>
          </cell>
          <cell r="V641" t="str">
            <v>저케</v>
          </cell>
          <cell r="W641">
            <v>0.1008</v>
          </cell>
        </row>
        <row r="642">
          <cell r="A642">
            <v>642</v>
          </cell>
          <cell r="C642" t="str">
            <v>제어 케이블</v>
          </cell>
          <cell r="D642" t="str">
            <v>CVV-SB  2.0sq/27C</v>
          </cell>
          <cell r="E642" t="str">
            <v>m</v>
          </cell>
          <cell r="H642">
            <v>797</v>
          </cell>
          <cell r="I642">
            <v>4250</v>
          </cell>
          <cell r="J642">
            <v>845</v>
          </cell>
          <cell r="K642">
            <v>3884</v>
          </cell>
          <cell r="S642">
            <v>3884</v>
          </cell>
          <cell r="U642">
            <v>0.05</v>
          </cell>
          <cell r="V642" t="str">
            <v>저케</v>
          </cell>
          <cell r="W642">
            <v>0.11399999999999999</v>
          </cell>
        </row>
        <row r="643">
          <cell r="A643">
            <v>643</v>
          </cell>
          <cell r="C643" t="str">
            <v>제어 케이블</v>
          </cell>
          <cell r="D643" t="str">
            <v>CVV-SB  2.0sq/30C</v>
          </cell>
          <cell r="E643" t="str">
            <v>m</v>
          </cell>
          <cell r="H643">
            <v>797</v>
          </cell>
          <cell r="I643">
            <v>4548</v>
          </cell>
          <cell r="J643">
            <v>845</v>
          </cell>
          <cell r="K643">
            <v>4434</v>
          </cell>
          <cell r="S643">
            <v>4434</v>
          </cell>
          <cell r="U643">
            <v>0.05</v>
          </cell>
          <cell r="V643" t="str">
            <v>저케</v>
          </cell>
          <cell r="W643">
            <v>0.1176</v>
          </cell>
        </row>
        <row r="644">
          <cell r="A644">
            <v>644</v>
          </cell>
          <cell r="S644" t="str">
            <v/>
          </cell>
        </row>
        <row r="645">
          <cell r="A645">
            <v>645</v>
          </cell>
          <cell r="C645" t="str">
            <v>제어 케이블</v>
          </cell>
          <cell r="D645" t="str">
            <v>CVV-SB  1.25sq/2C</v>
          </cell>
          <cell r="E645" t="str">
            <v>m</v>
          </cell>
          <cell r="H645">
            <v>797</v>
          </cell>
          <cell r="I645">
            <v>691</v>
          </cell>
          <cell r="J645">
            <v>845</v>
          </cell>
          <cell r="K645">
            <v>673</v>
          </cell>
          <cell r="S645">
            <v>673</v>
          </cell>
          <cell r="U645">
            <v>0.05</v>
          </cell>
          <cell r="V645" t="str">
            <v>저케</v>
          </cell>
          <cell r="W645">
            <v>1.6799999999999999E-2</v>
          </cell>
        </row>
        <row r="646">
          <cell r="A646">
            <v>646</v>
          </cell>
          <cell r="C646" t="str">
            <v>제어 케이블</v>
          </cell>
          <cell r="D646" t="str">
            <v>CVV-SB  3.5sq/2C</v>
          </cell>
          <cell r="E646" t="str">
            <v>m</v>
          </cell>
          <cell r="H646">
            <v>797</v>
          </cell>
          <cell r="I646">
            <v>1170</v>
          </cell>
          <cell r="J646">
            <v>845</v>
          </cell>
          <cell r="K646">
            <v>1141</v>
          </cell>
          <cell r="S646">
            <v>1141</v>
          </cell>
          <cell r="U646">
            <v>0.05</v>
          </cell>
          <cell r="V646" t="str">
            <v>저케</v>
          </cell>
          <cell r="W646">
            <v>1.9199999999999998E-2</v>
          </cell>
        </row>
        <row r="647">
          <cell r="A647">
            <v>647</v>
          </cell>
          <cell r="C647" t="str">
            <v>제어 케이블</v>
          </cell>
          <cell r="D647" t="str">
            <v>CVV-SB  3.5sq/3C</v>
          </cell>
          <cell r="E647" t="str">
            <v>m</v>
          </cell>
          <cell r="H647">
            <v>797</v>
          </cell>
          <cell r="I647">
            <v>1379</v>
          </cell>
          <cell r="J647">
            <v>845</v>
          </cell>
          <cell r="K647">
            <v>1345</v>
          </cell>
          <cell r="S647">
            <v>1345</v>
          </cell>
          <cell r="U647">
            <v>0.05</v>
          </cell>
          <cell r="V647" t="str">
            <v>저케</v>
          </cell>
          <cell r="W647">
            <v>2.6399999999999996E-2</v>
          </cell>
        </row>
        <row r="648">
          <cell r="A648">
            <v>648</v>
          </cell>
          <cell r="C648" t="str">
            <v>제어 케이블</v>
          </cell>
          <cell r="D648" t="str">
            <v>CVV-SB  3.5sq/4C</v>
          </cell>
          <cell r="E648" t="str">
            <v>m</v>
          </cell>
          <cell r="H648">
            <v>797</v>
          </cell>
          <cell r="I648">
            <v>1583</v>
          </cell>
          <cell r="J648">
            <v>845</v>
          </cell>
          <cell r="K648">
            <v>1544</v>
          </cell>
          <cell r="S648">
            <v>1544</v>
          </cell>
          <cell r="U648">
            <v>0.05</v>
          </cell>
          <cell r="V648" t="str">
            <v>저케</v>
          </cell>
          <cell r="W648">
            <v>3.4799999999999998E-2</v>
          </cell>
        </row>
        <row r="649">
          <cell r="A649">
            <v>649</v>
          </cell>
          <cell r="C649" t="str">
            <v>제어 케이블</v>
          </cell>
          <cell r="D649" t="str">
            <v>CVV-SB  3.5sq/5C</v>
          </cell>
          <cell r="E649" t="str">
            <v>m</v>
          </cell>
          <cell r="H649">
            <v>797</v>
          </cell>
          <cell r="I649">
            <v>1721</v>
          </cell>
          <cell r="J649">
            <v>845</v>
          </cell>
          <cell r="K649">
            <v>1678</v>
          </cell>
          <cell r="S649">
            <v>1678</v>
          </cell>
          <cell r="U649">
            <v>0.05</v>
          </cell>
          <cell r="V649" t="str">
            <v>저케</v>
          </cell>
          <cell r="W649">
            <v>4.0800000000000003E-2</v>
          </cell>
        </row>
        <row r="650">
          <cell r="A650">
            <v>650</v>
          </cell>
          <cell r="S650" t="str">
            <v/>
          </cell>
        </row>
        <row r="651">
          <cell r="A651">
            <v>651</v>
          </cell>
          <cell r="S651" t="str">
            <v/>
          </cell>
        </row>
        <row r="652">
          <cell r="A652">
            <v>652</v>
          </cell>
          <cell r="C652" t="str">
            <v>제어 케이블</v>
          </cell>
          <cell r="D652" t="str">
            <v>CVV-SB  5.5sq/2C</v>
          </cell>
          <cell r="E652" t="str">
            <v>m</v>
          </cell>
          <cell r="H652">
            <v>797</v>
          </cell>
          <cell r="I652">
            <v>1413</v>
          </cell>
          <cell r="J652">
            <v>845</v>
          </cell>
          <cell r="K652">
            <v>1379</v>
          </cell>
          <cell r="S652">
            <v>1379</v>
          </cell>
          <cell r="U652">
            <v>0.05</v>
          </cell>
          <cell r="V652" t="str">
            <v>저케</v>
          </cell>
          <cell r="W652">
            <v>2.1599999999999998E-2</v>
          </cell>
        </row>
        <row r="653">
          <cell r="A653">
            <v>653</v>
          </cell>
          <cell r="C653" t="str">
            <v>제어 케이블</v>
          </cell>
          <cell r="D653" t="str">
            <v>CVV-SB  5.5sq/3C</v>
          </cell>
          <cell r="E653" t="str">
            <v>m</v>
          </cell>
          <cell r="H653">
            <v>797</v>
          </cell>
          <cell r="I653">
            <v>1740</v>
          </cell>
          <cell r="J653">
            <v>845</v>
          </cell>
          <cell r="K653">
            <v>1696</v>
          </cell>
          <cell r="S653">
            <v>1696</v>
          </cell>
          <cell r="U653">
            <v>0.05</v>
          </cell>
          <cell r="V653" t="str">
            <v>저케</v>
          </cell>
          <cell r="W653">
            <v>3.1199999999999999E-2</v>
          </cell>
        </row>
        <row r="654">
          <cell r="A654">
            <v>654</v>
          </cell>
          <cell r="C654" t="str">
            <v>제어 케이블</v>
          </cell>
          <cell r="D654" t="str">
            <v>CVV-SB  5.5sq/4C</v>
          </cell>
          <cell r="E654" t="str">
            <v>m</v>
          </cell>
          <cell r="H654">
            <v>797</v>
          </cell>
          <cell r="I654">
            <v>2000</v>
          </cell>
          <cell r="J654">
            <v>845</v>
          </cell>
          <cell r="K654">
            <v>1950</v>
          </cell>
          <cell r="S654">
            <v>1950</v>
          </cell>
          <cell r="U654">
            <v>0.05</v>
          </cell>
          <cell r="V654" t="str">
            <v>저케</v>
          </cell>
          <cell r="W654">
            <v>4.0800000000000003E-2</v>
          </cell>
        </row>
        <row r="655">
          <cell r="A655">
            <v>655</v>
          </cell>
          <cell r="C655" t="str">
            <v>제어 케이블</v>
          </cell>
          <cell r="D655" t="str">
            <v>CVV-SB  5.5sq/5C</v>
          </cell>
          <cell r="E655" t="str">
            <v>m</v>
          </cell>
          <cell r="H655">
            <v>797</v>
          </cell>
          <cell r="I655">
            <v>2352</v>
          </cell>
          <cell r="J655">
            <v>845</v>
          </cell>
          <cell r="K655">
            <v>2293</v>
          </cell>
          <cell r="S655">
            <v>2293</v>
          </cell>
          <cell r="U655">
            <v>0.05</v>
          </cell>
          <cell r="V655" t="str">
            <v>저케</v>
          </cell>
          <cell r="W655">
            <v>4.6800000000000001E-2</v>
          </cell>
        </row>
        <row r="656">
          <cell r="A656">
            <v>656</v>
          </cell>
          <cell r="S656" t="str">
            <v/>
          </cell>
        </row>
        <row r="657">
          <cell r="A657">
            <v>657</v>
          </cell>
          <cell r="S657" t="str">
            <v/>
          </cell>
        </row>
        <row r="658">
          <cell r="A658">
            <v>658</v>
          </cell>
          <cell r="B658" t="str">
            <v>옥외</v>
          </cell>
          <cell r="C658" t="str">
            <v>제어 케이블</v>
          </cell>
          <cell r="D658" t="str">
            <v>CVV  2.0sq/2C</v>
          </cell>
          <cell r="E658" t="str">
            <v>m</v>
          </cell>
          <cell r="H658">
            <v>796</v>
          </cell>
          <cell r="I658">
            <v>450</v>
          </cell>
          <cell r="J658">
            <v>845</v>
          </cell>
          <cell r="K658">
            <v>463</v>
          </cell>
          <cell r="S658">
            <v>450</v>
          </cell>
          <cell r="U658">
            <v>0.03</v>
          </cell>
          <cell r="V658" t="str">
            <v>저케</v>
          </cell>
          <cell r="W658">
            <v>1.4E-2</v>
          </cell>
        </row>
        <row r="659">
          <cell r="A659">
            <v>659</v>
          </cell>
          <cell r="B659" t="str">
            <v>옥외</v>
          </cell>
          <cell r="C659" t="str">
            <v>제어 케이블</v>
          </cell>
          <cell r="D659" t="str">
            <v>CVV  2.0sq/3C</v>
          </cell>
          <cell r="E659" t="str">
            <v>m</v>
          </cell>
          <cell r="H659">
            <v>796</v>
          </cell>
          <cell r="I659">
            <v>550</v>
          </cell>
          <cell r="J659">
            <v>845</v>
          </cell>
          <cell r="K659">
            <v>565</v>
          </cell>
          <cell r="S659">
            <v>550</v>
          </cell>
          <cell r="U659">
            <v>0.03</v>
          </cell>
          <cell r="V659" t="str">
            <v>저케</v>
          </cell>
          <cell r="W659">
            <v>1.9E-2</v>
          </cell>
        </row>
        <row r="660">
          <cell r="A660">
            <v>660</v>
          </cell>
          <cell r="B660" t="str">
            <v>옥외</v>
          </cell>
          <cell r="C660" t="str">
            <v>제어 케이블</v>
          </cell>
          <cell r="D660" t="str">
            <v>CVV  2.0sq/4C</v>
          </cell>
          <cell r="E660" t="str">
            <v>m</v>
          </cell>
          <cell r="H660">
            <v>796</v>
          </cell>
          <cell r="I660">
            <v>670</v>
          </cell>
          <cell r="J660">
            <v>845</v>
          </cell>
          <cell r="K660">
            <v>690</v>
          </cell>
          <cell r="S660">
            <v>670</v>
          </cell>
          <cell r="U660">
            <v>0.03</v>
          </cell>
          <cell r="V660" t="str">
            <v>저케</v>
          </cell>
          <cell r="W660">
            <v>2.5999999999999999E-2</v>
          </cell>
        </row>
        <row r="661">
          <cell r="A661">
            <v>661</v>
          </cell>
          <cell r="B661" t="str">
            <v>옥외</v>
          </cell>
          <cell r="C661" t="str">
            <v>제어 케이블</v>
          </cell>
          <cell r="D661" t="str">
            <v>CVV  2.0sq/5C</v>
          </cell>
          <cell r="E661" t="str">
            <v>m</v>
          </cell>
          <cell r="H661">
            <v>796</v>
          </cell>
          <cell r="I661">
            <v>765</v>
          </cell>
          <cell r="J661">
            <v>845</v>
          </cell>
          <cell r="K661">
            <v>787</v>
          </cell>
          <cell r="S661">
            <v>765</v>
          </cell>
          <cell r="U661">
            <v>0.03</v>
          </cell>
          <cell r="V661" t="str">
            <v>저케</v>
          </cell>
          <cell r="W661">
            <v>3.2000000000000001E-2</v>
          </cell>
        </row>
        <row r="662">
          <cell r="A662">
            <v>662</v>
          </cell>
          <cell r="B662" t="str">
            <v>옥외</v>
          </cell>
          <cell r="C662" t="str">
            <v>제어 케이블</v>
          </cell>
          <cell r="D662" t="str">
            <v>CVV  2.0sq/6C</v>
          </cell>
          <cell r="E662" t="str">
            <v>m</v>
          </cell>
          <cell r="H662">
            <v>796</v>
          </cell>
          <cell r="I662">
            <v>884</v>
          </cell>
          <cell r="J662">
            <v>845</v>
          </cell>
          <cell r="K662">
            <v>909</v>
          </cell>
          <cell r="S662">
            <v>884</v>
          </cell>
          <cell r="U662">
            <v>0.03</v>
          </cell>
          <cell r="V662" t="str">
            <v>저케</v>
          </cell>
          <cell r="W662">
            <v>3.5000000000000003E-2</v>
          </cell>
        </row>
        <row r="663">
          <cell r="A663">
            <v>663</v>
          </cell>
          <cell r="B663" t="str">
            <v>옥외</v>
          </cell>
          <cell r="C663" t="str">
            <v>제어 케이블</v>
          </cell>
          <cell r="D663" t="str">
            <v>CVV  2.0sq/7C</v>
          </cell>
          <cell r="E663" t="str">
            <v>m</v>
          </cell>
          <cell r="H663">
            <v>796</v>
          </cell>
          <cell r="I663">
            <v>945</v>
          </cell>
          <cell r="J663">
            <v>845</v>
          </cell>
          <cell r="K663">
            <v>972</v>
          </cell>
          <cell r="S663">
            <v>945</v>
          </cell>
          <cell r="U663">
            <v>0.03</v>
          </cell>
          <cell r="V663" t="str">
            <v>저케</v>
          </cell>
          <cell r="W663">
            <v>3.9E-2</v>
          </cell>
        </row>
        <row r="664">
          <cell r="A664">
            <v>664</v>
          </cell>
          <cell r="B664" t="str">
            <v>옥외</v>
          </cell>
          <cell r="C664" t="str">
            <v>제어 케이블</v>
          </cell>
          <cell r="D664" t="str">
            <v>CVV  2.0sq/8C</v>
          </cell>
          <cell r="E664" t="str">
            <v>m</v>
          </cell>
          <cell r="H664">
            <v>796</v>
          </cell>
          <cell r="I664">
            <v>1178</v>
          </cell>
          <cell r="J664">
            <v>845</v>
          </cell>
          <cell r="K664">
            <v>1211</v>
          </cell>
          <cell r="S664">
            <v>1178</v>
          </cell>
          <cell r="U664">
            <v>0.03</v>
          </cell>
          <cell r="V664" t="str">
            <v>저케</v>
          </cell>
          <cell r="W664">
            <v>4.2000000000000003E-2</v>
          </cell>
        </row>
        <row r="665">
          <cell r="A665">
            <v>665</v>
          </cell>
          <cell r="B665" t="str">
            <v>옥외</v>
          </cell>
          <cell r="C665" t="str">
            <v>제어 케이블</v>
          </cell>
          <cell r="D665" t="str">
            <v>CVV  2.0sq/9C</v>
          </cell>
          <cell r="E665" t="str">
            <v>m</v>
          </cell>
          <cell r="H665">
            <v>796</v>
          </cell>
          <cell r="I665">
            <v>1283</v>
          </cell>
          <cell r="J665">
            <v>845</v>
          </cell>
          <cell r="K665">
            <v>1319</v>
          </cell>
          <cell r="S665">
            <v>1283</v>
          </cell>
          <cell r="U665">
            <v>0.03</v>
          </cell>
          <cell r="V665" t="str">
            <v>저케</v>
          </cell>
          <cell r="W665">
            <v>4.4999999999999998E-2</v>
          </cell>
        </row>
        <row r="666">
          <cell r="A666">
            <v>666</v>
          </cell>
          <cell r="B666" t="str">
            <v>옥외</v>
          </cell>
          <cell r="C666" t="str">
            <v>제어 케이블</v>
          </cell>
          <cell r="D666" t="str">
            <v>CVV  2.0sq/10C</v>
          </cell>
          <cell r="E666" t="str">
            <v>m</v>
          </cell>
          <cell r="H666">
            <v>796</v>
          </cell>
          <cell r="I666">
            <v>1472</v>
          </cell>
          <cell r="J666">
            <v>845</v>
          </cell>
          <cell r="K666">
            <v>1514</v>
          </cell>
          <cell r="S666">
            <v>1472</v>
          </cell>
          <cell r="U666">
            <v>0.03</v>
          </cell>
          <cell r="V666" t="str">
            <v>저케</v>
          </cell>
          <cell r="W666">
            <v>4.8000000000000001E-2</v>
          </cell>
        </row>
        <row r="667">
          <cell r="A667">
            <v>667</v>
          </cell>
          <cell r="B667" t="str">
            <v>옥외</v>
          </cell>
          <cell r="C667" t="str">
            <v>제어 케이블</v>
          </cell>
          <cell r="D667" t="str">
            <v>CVV  2.0sq/12C</v>
          </cell>
          <cell r="E667" t="str">
            <v>m</v>
          </cell>
          <cell r="H667">
            <v>796</v>
          </cell>
          <cell r="I667">
            <v>1632</v>
          </cell>
          <cell r="J667">
            <v>845</v>
          </cell>
          <cell r="K667">
            <v>1679</v>
          </cell>
          <cell r="S667">
            <v>1632</v>
          </cell>
          <cell r="U667">
            <v>0.03</v>
          </cell>
          <cell r="V667" t="str">
            <v>저케</v>
          </cell>
          <cell r="W667">
            <v>5.3999999999999999E-2</v>
          </cell>
        </row>
        <row r="668">
          <cell r="A668">
            <v>668</v>
          </cell>
          <cell r="B668" t="str">
            <v>옥외</v>
          </cell>
          <cell r="C668" t="str">
            <v>제어 케이블</v>
          </cell>
          <cell r="D668" t="str">
            <v>CVV  2.0sq/15C</v>
          </cell>
          <cell r="E668" t="str">
            <v>m</v>
          </cell>
          <cell r="H668">
            <v>796</v>
          </cell>
          <cell r="I668">
            <v>2114</v>
          </cell>
          <cell r="J668">
            <v>845</v>
          </cell>
          <cell r="K668">
            <v>2175</v>
          </cell>
          <cell r="S668">
            <v>2114</v>
          </cell>
          <cell r="U668">
            <v>0.03</v>
          </cell>
          <cell r="V668" t="str">
            <v>저케</v>
          </cell>
          <cell r="W668">
            <v>6.3E-2</v>
          </cell>
        </row>
        <row r="669">
          <cell r="A669">
            <v>669</v>
          </cell>
          <cell r="B669" t="str">
            <v>옥외</v>
          </cell>
          <cell r="C669" t="str">
            <v>제어 케이블</v>
          </cell>
          <cell r="D669" t="str">
            <v>CVV  2.0sq/19C</v>
          </cell>
          <cell r="E669" t="str">
            <v>m</v>
          </cell>
          <cell r="H669">
            <v>796</v>
          </cell>
          <cell r="I669">
            <v>2390</v>
          </cell>
          <cell r="J669">
            <v>845</v>
          </cell>
          <cell r="K669">
            <v>2459</v>
          </cell>
          <cell r="S669">
            <v>2390</v>
          </cell>
          <cell r="U669">
            <v>0.03</v>
          </cell>
          <cell r="V669" t="str">
            <v>저케</v>
          </cell>
          <cell r="W669">
            <v>7.1999999999999995E-2</v>
          </cell>
        </row>
        <row r="670">
          <cell r="A670">
            <v>670</v>
          </cell>
          <cell r="B670" t="str">
            <v>옥외</v>
          </cell>
          <cell r="C670" t="str">
            <v>제어 케이블</v>
          </cell>
          <cell r="D670" t="str">
            <v>CVV  2.0sq/24C</v>
          </cell>
          <cell r="E670" t="str">
            <v>m</v>
          </cell>
          <cell r="H670">
            <v>796</v>
          </cell>
          <cell r="I670">
            <v>3021</v>
          </cell>
          <cell r="J670">
            <v>845</v>
          </cell>
          <cell r="K670">
            <v>3108</v>
          </cell>
          <cell r="S670">
            <v>3021</v>
          </cell>
          <cell r="U670">
            <v>0.03</v>
          </cell>
          <cell r="V670" t="str">
            <v>저케</v>
          </cell>
          <cell r="W670">
            <v>8.4000000000000005E-2</v>
          </cell>
        </row>
        <row r="671">
          <cell r="A671">
            <v>671</v>
          </cell>
          <cell r="B671" t="str">
            <v>옥외</v>
          </cell>
          <cell r="C671" t="str">
            <v>제어 케이블</v>
          </cell>
          <cell r="D671" t="str">
            <v>CVV  2.0sq/27C</v>
          </cell>
          <cell r="E671" t="str">
            <v>m</v>
          </cell>
          <cell r="H671">
            <v>796</v>
          </cell>
          <cell r="I671">
            <v>3297</v>
          </cell>
          <cell r="J671">
            <v>845</v>
          </cell>
          <cell r="K671">
            <v>3391</v>
          </cell>
          <cell r="S671">
            <v>3297</v>
          </cell>
          <cell r="U671">
            <v>0.03</v>
          </cell>
          <cell r="V671" t="str">
            <v>저케</v>
          </cell>
          <cell r="W671">
            <v>9.0999999999999998E-2</v>
          </cell>
        </row>
        <row r="672">
          <cell r="A672">
            <v>672</v>
          </cell>
          <cell r="B672" t="str">
            <v>옥외</v>
          </cell>
          <cell r="C672" t="str">
            <v>제어 케이블</v>
          </cell>
          <cell r="D672" t="str">
            <v>CVV  2.0sq/30C</v>
          </cell>
          <cell r="E672" t="str">
            <v>m</v>
          </cell>
          <cell r="H672">
            <v>796</v>
          </cell>
          <cell r="I672">
            <v>3689</v>
          </cell>
          <cell r="J672">
            <v>845</v>
          </cell>
          <cell r="K672">
            <v>3795</v>
          </cell>
          <cell r="S672">
            <v>3689</v>
          </cell>
          <cell r="U672">
            <v>0.03</v>
          </cell>
          <cell r="V672" t="str">
            <v>저케</v>
          </cell>
          <cell r="W672">
            <v>9.8000000000000004E-2</v>
          </cell>
        </row>
        <row r="673">
          <cell r="A673">
            <v>673</v>
          </cell>
          <cell r="S673" t="str">
            <v/>
          </cell>
        </row>
        <row r="674">
          <cell r="A674">
            <v>674</v>
          </cell>
          <cell r="S674" t="str">
            <v/>
          </cell>
        </row>
        <row r="675">
          <cell r="A675">
            <v>675</v>
          </cell>
          <cell r="B675" t="str">
            <v>옥외</v>
          </cell>
          <cell r="C675" t="str">
            <v>제어 케이블</v>
          </cell>
          <cell r="D675" t="str">
            <v>CVV  3.5sq/2C</v>
          </cell>
          <cell r="E675" t="str">
            <v>m</v>
          </cell>
          <cell r="H675">
            <v>796</v>
          </cell>
          <cell r="I675">
            <v>659</v>
          </cell>
          <cell r="J675">
            <v>845</v>
          </cell>
          <cell r="K675">
            <v>678</v>
          </cell>
          <cell r="S675">
            <v>659</v>
          </cell>
          <cell r="U675">
            <v>0.03</v>
          </cell>
          <cell r="V675" t="str">
            <v>저케</v>
          </cell>
          <cell r="W675">
            <v>1.6E-2</v>
          </cell>
        </row>
        <row r="676">
          <cell r="A676">
            <v>676</v>
          </cell>
          <cell r="B676" t="str">
            <v>옥외</v>
          </cell>
          <cell r="C676" t="str">
            <v>제어 케이블</v>
          </cell>
          <cell r="D676" t="str">
            <v>CVV  3.5sq/3C</v>
          </cell>
          <cell r="E676" t="str">
            <v>m</v>
          </cell>
          <cell r="H676">
            <v>796</v>
          </cell>
          <cell r="I676">
            <v>812</v>
          </cell>
          <cell r="J676">
            <v>845</v>
          </cell>
          <cell r="K676">
            <v>835</v>
          </cell>
          <cell r="S676">
            <v>812</v>
          </cell>
          <cell r="U676">
            <v>0.03</v>
          </cell>
          <cell r="V676" t="str">
            <v>저케</v>
          </cell>
          <cell r="W676">
            <v>2.1999999999999999E-2</v>
          </cell>
        </row>
        <row r="677">
          <cell r="A677">
            <v>677</v>
          </cell>
          <cell r="B677" t="str">
            <v>옥외</v>
          </cell>
          <cell r="C677" t="str">
            <v>제어 케이블</v>
          </cell>
          <cell r="D677" t="str">
            <v>CVV  3.5sq/4C</v>
          </cell>
          <cell r="E677" t="str">
            <v>m</v>
          </cell>
          <cell r="H677">
            <v>796</v>
          </cell>
          <cell r="I677">
            <v>971</v>
          </cell>
          <cell r="J677">
            <v>845</v>
          </cell>
          <cell r="K677">
            <v>999</v>
          </cell>
          <cell r="S677">
            <v>971</v>
          </cell>
          <cell r="U677">
            <v>0.03</v>
          </cell>
          <cell r="V677" t="str">
            <v>저케</v>
          </cell>
          <cell r="W677">
            <v>2.9000000000000001E-2</v>
          </cell>
        </row>
        <row r="678">
          <cell r="A678">
            <v>678</v>
          </cell>
          <cell r="B678" t="str">
            <v>옥외</v>
          </cell>
          <cell r="C678" t="str">
            <v>제어 케이블</v>
          </cell>
          <cell r="D678" t="str">
            <v>CVV  3.5sq/5C</v>
          </cell>
          <cell r="E678" t="str">
            <v>m</v>
          </cell>
          <cell r="H678">
            <v>796</v>
          </cell>
          <cell r="I678">
            <v>1137</v>
          </cell>
          <cell r="J678">
            <v>845</v>
          </cell>
          <cell r="K678">
            <v>1169</v>
          </cell>
          <cell r="S678">
            <v>1137</v>
          </cell>
          <cell r="U678">
            <v>0.03</v>
          </cell>
          <cell r="V678" t="str">
            <v>저케</v>
          </cell>
          <cell r="W678">
            <v>3.4000000000000002E-2</v>
          </cell>
        </row>
        <row r="679">
          <cell r="A679">
            <v>679</v>
          </cell>
          <cell r="B679" t="str">
            <v>옥외</v>
          </cell>
          <cell r="C679" t="str">
            <v>제어 케이블</v>
          </cell>
          <cell r="D679" t="str">
            <v>CVV  3.5sq/12C</v>
          </cell>
          <cell r="E679" t="str">
            <v>m</v>
          </cell>
          <cell r="H679">
            <v>796</v>
          </cell>
          <cell r="I679">
            <v>2440</v>
          </cell>
          <cell r="J679">
            <v>845</v>
          </cell>
          <cell r="K679">
            <v>2509</v>
          </cell>
          <cell r="S679">
            <v>2440</v>
          </cell>
          <cell r="U679">
            <v>0.03</v>
          </cell>
          <cell r="V679" t="str">
            <v>저케</v>
          </cell>
          <cell r="W679">
            <v>5.8000000000000003E-2</v>
          </cell>
        </row>
        <row r="680">
          <cell r="A680">
            <v>680</v>
          </cell>
          <cell r="S680" t="str">
            <v/>
          </cell>
        </row>
        <row r="681">
          <cell r="A681">
            <v>681</v>
          </cell>
          <cell r="B681" t="str">
            <v>옥외</v>
          </cell>
          <cell r="C681" t="str">
            <v>제어 케이블</v>
          </cell>
          <cell r="D681" t="str">
            <v>CVV  5.5sq/2C</v>
          </cell>
          <cell r="E681" t="str">
            <v>m</v>
          </cell>
          <cell r="H681">
            <v>796</v>
          </cell>
          <cell r="I681">
            <v>828</v>
          </cell>
          <cell r="J681">
            <v>845</v>
          </cell>
          <cell r="K681">
            <v>852</v>
          </cell>
          <cell r="S681">
            <v>828</v>
          </cell>
          <cell r="U681">
            <v>0.03</v>
          </cell>
          <cell r="V681" t="str">
            <v>저케</v>
          </cell>
          <cell r="W681">
            <v>1.7999999999999999E-2</v>
          </cell>
        </row>
        <row r="682">
          <cell r="A682">
            <v>682</v>
          </cell>
          <cell r="B682" t="str">
            <v>옥외</v>
          </cell>
          <cell r="C682" t="str">
            <v>제어 케이블</v>
          </cell>
          <cell r="D682" t="str">
            <v>CVV  5.5sq/3C</v>
          </cell>
          <cell r="E682" t="str">
            <v>m</v>
          </cell>
          <cell r="H682">
            <v>796</v>
          </cell>
          <cell r="I682">
            <v>1083</v>
          </cell>
          <cell r="J682">
            <v>845</v>
          </cell>
          <cell r="K682">
            <v>1114</v>
          </cell>
          <cell r="S682">
            <v>1083</v>
          </cell>
          <cell r="U682">
            <v>0.03</v>
          </cell>
          <cell r="V682" t="str">
            <v>저케</v>
          </cell>
          <cell r="W682">
            <v>2.5999999999999999E-2</v>
          </cell>
        </row>
        <row r="683">
          <cell r="A683">
            <v>683</v>
          </cell>
          <cell r="B683" t="str">
            <v>옥외</v>
          </cell>
          <cell r="C683" t="str">
            <v>제어 케이블</v>
          </cell>
          <cell r="D683" t="str">
            <v>CVV  5.5sq/4C</v>
          </cell>
          <cell r="E683" t="str">
            <v>m</v>
          </cell>
          <cell r="H683">
            <v>796</v>
          </cell>
          <cell r="I683">
            <v>1345</v>
          </cell>
          <cell r="J683">
            <v>845</v>
          </cell>
          <cell r="K683">
            <v>1383</v>
          </cell>
          <cell r="S683">
            <v>1345</v>
          </cell>
          <cell r="U683">
            <v>0.03</v>
          </cell>
          <cell r="V683" t="str">
            <v>저케</v>
          </cell>
          <cell r="W683">
            <v>3.4000000000000002E-2</v>
          </cell>
        </row>
        <row r="684">
          <cell r="A684">
            <v>684</v>
          </cell>
          <cell r="B684" t="str">
            <v>옥외</v>
          </cell>
          <cell r="C684" t="str">
            <v>제어 케이블</v>
          </cell>
          <cell r="D684" t="str">
            <v>CVV  5.5sq/5C</v>
          </cell>
          <cell r="E684" t="str">
            <v>m</v>
          </cell>
          <cell r="H684">
            <v>796</v>
          </cell>
          <cell r="I684">
            <v>1628</v>
          </cell>
          <cell r="J684">
            <v>845</v>
          </cell>
          <cell r="K684">
            <v>1675</v>
          </cell>
          <cell r="S684">
            <v>1628</v>
          </cell>
          <cell r="U684">
            <v>0.03</v>
          </cell>
          <cell r="V684" t="str">
            <v>저케</v>
          </cell>
          <cell r="W684">
            <v>3.9E-2</v>
          </cell>
        </row>
        <row r="685">
          <cell r="A685">
            <v>685</v>
          </cell>
          <cell r="S685" t="str">
            <v/>
          </cell>
        </row>
        <row r="686">
          <cell r="A686">
            <v>686</v>
          </cell>
          <cell r="S686" t="str">
            <v/>
          </cell>
        </row>
        <row r="687">
          <cell r="A687">
            <v>687</v>
          </cell>
          <cell r="B687" t="str">
            <v>옥외</v>
          </cell>
          <cell r="C687" t="str">
            <v>제어 케이블</v>
          </cell>
          <cell r="D687" t="str">
            <v>CVV-S  2.0sq/2C</v>
          </cell>
          <cell r="E687" t="str">
            <v>m</v>
          </cell>
          <cell r="H687">
            <v>797</v>
          </cell>
          <cell r="I687">
            <v>711</v>
          </cell>
          <cell r="J687">
            <v>845</v>
          </cell>
          <cell r="K687">
            <v>693</v>
          </cell>
          <cell r="S687">
            <v>693</v>
          </cell>
          <cell r="U687">
            <v>0.03</v>
          </cell>
          <cell r="V687" t="str">
            <v>저케</v>
          </cell>
          <cell r="W687">
            <v>1.6799999999999999E-2</v>
          </cell>
        </row>
        <row r="688">
          <cell r="A688">
            <v>688</v>
          </cell>
          <cell r="B688" t="str">
            <v>옥외</v>
          </cell>
          <cell r="C688" t="str">
            <v>제어 케이블</v>
          </cell>
          <cell r="D688" t="str">
            <v>CVV-S  2.0sq/3C</v>
          </cell>
          <cell r="E688" t="str">
            <v>m</v>
          </cell>
          <cell r="H688">
            <v>797</v>
          </cell>
          <cell r="I688">
            <v>823</v>
          </cell>
          <cell r="J688">
            <v>845</v>
          </cell>
          <cell r="K688">
            <v>802</v>
          </cell>
          <cell r="S688">
            <v>802</v>
          </cell>
          <cell r="U688">
            <v>0.03</v>
          </cell>
          <cell r="V688" t="str">
            <v>저케</v>
          </cell>
          <cell r="W688">
            <v>2.2799999999999997E-2</v>
          </cell>
        </row>
        <row r="689">
          <cell r="A689">
            <v>689</v>
          </cell>
          <cell r="B689" t="str">
            <v>옥외</v>
          </cell>
          <cell r="C689" t="str">
            <v>제어 케이블</v>
          </cell>
          <cell r="D689" t="str">
            <v>CVV-S  2.0sq/4C</v>
          </cell>
          <cell r="E689" t="str">
            <v>m</v>
          </cell>
          <cell r="H689">
            <v>797</v>
          </cell>
          <cell r="I689">
            <v>954</v>
          </cell>
          <cell r="J689">
            <v>845</v>
          </cell>
          <cell r="K689">
            <v>930</v>
          </cell>
          <cell r="S689">
            <v>930</v>
          </cell>
          <cell r="U689">
            <v>0.03</v>
          </cell>
          <cell r="V689" t="str">
            <v>저케</v>
          </cell>
          <cell r="W689">
            <v>3.1199999999999999E-2</v>
          </cell>
        </row>
        <row r="690">
          <cell r="A690">
            <v>690</v>
          </cell>
          <cell r="B690" t="str">
            <v>옥외</v>
          </cell>
          <cell r="C690" t="str">
            <v>제어 케이블</v>
          </cell>
          <cell r="D690" t="str">
            <v>CVV-S  2.0sq/5C</v>
          </cell>
          <cell r="E690" t="str">
            <v>m</v>
          </cell>
          <cell r="H690">
            <v>797</v>
          </cell>
          <cell r="I690">
            <v>1076</v>
          </cell>
          <cell r="J690">
            <v>845</v>
          </cell>
          <cell r="K690">
            <v>1049</v>
          </cell>
          <cell r="S690">
            <v>1049</v>
          </cell>
          <cell r="U690">
            <v>0.03</v>
          </cell>
          <cell r="V690" t="str">
            <v>저케</v>
          </cell>
          <cell r="W690">
            <v>3.8399999999999997E-2</v>
          </cell>
        </row>
        <row r="691">
          <cell r="A691">
            <v>691</v>
          </cell>
          <cell r="B691" t="str">
            <v>옥외</v>
          </cell>
          <cell r="C691" t="str">
            <v>제어 케이블</v>
          </cell>
          <cell r="D691" t="str">
            <v>CVV-S  2.0sq/6C</v>
          </cell>
          <cell r="E691" t="str">
            <v>m</v>
          </cell>
          <cell r="H691">
            <v>797</v>
          </cell>
          <cell r="I691">
            <v>1218</v>
          </cell>
          <cell r="J691">
            <v>845</v>
          </cell>
          <cell r="K691">
            <v>1188</v>
          </cell>
          <cell r="S691">
            <v>1188</v>
          </cell>
          <cell r="U691">
            <v>0.03</v>
          </cell>
          <cell r="V691" t="str">
            <v>저케</v>
          </cell>
          <cell r="W691">
            <v>4.2000000000000003E-2</v>
          </cell>
        </row>
        <row r="692">
          <cell r="A692">
            <v>692</v>
          </cell>
          <cell r="B692" t="str">
            <v>옥외</v>
          </cell>
          <cell r="C692" t="str">
            <v>제어 케이블</v>
          </cell>
          <cell r="D692" t="str">
            <v>CVV-S  2.0sq/7C</v>
          </cell>
          <cell r="E692" t="str">
            <v>m</v>
          </cell>
          <cell r="H692">
            <v>797</v>
          </cell>
          <cell r="I692">
            <v>1292</v>
          </cell>
          <cell r="J692">
            <v>845</v>
          </cell>
          <cell r="K692">
            <v>1261</v>
          </cell>
          <cell r="S692">
            <v>1261</v>
          </cell>
          <cell r="U692">
            <v>0.03</v>
          </cell>
          <cell r="V692" t="str">
            <v>저케</v>
          </cell>
          <cell r="W692">
            <v>4.6800000000000001E-2</v>
          </cell>
        </row>
        <row r="693">
          <cell r="A693">
            <v>693</v>
          </cell>
          <cell r="B693" t="str">
            <v>옥외</v>
          </cell>
          <cell r="C693" t="str">
            <v>제어 케이블</v>
          </cell>
          <cell r="D693" t="str">
            <v>CVV-S  2.0sq/9C</v>
          </cell>
          <cell r="E693" t="str">
            <v>m</v>
          </cell>
          <cell r="H693">
            <v>797</v>
          </cell>
          <cell r="I693">
            <v>1621</v>
          </cell>
          <cell r="J693">
            <v>845</v>
          </cell>
          <cell r="K693">
            <v>1581</v>
          </cell>
          <cell r="S693">
            <v>1581</v>
          </cell>
          <cell r="U693">
            <v>0.03</v>
          </cell>
          <cell r="V693" t="str">
            <v>저케</v>
          </cell>
          <cell r="W693">
            <v>5.3999999999999999E-2</v>
          </cell>
        </row>
        <row r="694">
          <cell r="A694">
            <v>694</v>
          </cell>
          <cell r="B694" t="str">
            <v>옥외</v>
          </cell>
          <cell r="C694" t="str">
            <v>제어 케이블</v>
          </cell>
          <cell r="D694" t="str">
            <v>CVV-S  2.0sq/10C</v>
          </cell>
          <cell r="E694" t="str">
            <v>m</v>
          </cell>
          <cell r="H694">
            <v>797</v>
          </cell>
          <cell r="I694">
            <v>1842</v>
          </cell>
          <cell r="J694">
            <v>845</v>
          </cell>
          <cell r="K694">
            <v>1796</v>
          </cell>
          <cell r="S694">
            <v>1796</v>
          </cell>
          <cell r="U694">
            <v>0.03</v>
          </cell>
          <cell r="V694" t="str">
            <v>저케</v>
          </cell>
          <cell r="W694">
            <v>5.7599999999999998E-2</v>
          </cell>
        </row>
        <row r="695">
          <cell r="A695">
            <v>695</v>
          </cell>
          <cell r="B695" t="str">
            <v>옥외</v>
          </cell>
          <cell r="C695" t="str">
            <v>제어 케이블</v>
          </cell>
          <cell r="D695" t="str">
            <v>CVV-S  2.0sq/12C</v>
          </cell>
          <cell r="E695" t="str">
            <v>m</v>
          </cell>
          <cell r="H695">
            <v>797</v>
          </cell>
          <cell r="I695">
            <v>2076</v>
          </cell>
          <cell r="J695">
            <v>845</v>
          </cell>
          <cell r="K695">
            <v>2025</v>
          </cell>
          <cell r="S695">
            <v>2025</v>
          </cell>
          <cell r="U695">
            <v>0.03</v>
          </cell>
          <cell r="V695" t="str">
            <v>저케</v>
          </cell>
          <cell r="W695">
            <v>6.4799999999999996E-2</v>
          </cell>
        </row>
        <row r="696">
          <cell r="A696">
            <v>696</v>
          </cell>
          <cell r="B696" t="str">
            <v>옥외</v>
          </cell>
          <cell r="C696" t="str">
            <v>제어 케이블</v>
          </cell>
          <cell r="D696" t="str">
            <v>CVV-S  2.0sq/15C</v>
          </cell>
          <cell r="E696" t="str">
            <v>m</v>
          </cell>
          <cell r="H696">
            <v>797</v>
          </cell>
          <cell r="I696">
            <v>2419</v>
          </cell>
          <cell r="J696">
            <v>845</v>
          </cell>
          <cell r="K696">
            <v>2358</v>
          </cell>
          <cell r="S696">
            <v>2358</v>
          </cell>
          <cell r="U696">
            <v>0.03</v>
          </cell>
          <cell r="V696" t="str">
            <v>저케</v>
          </cell>
          <cell r="W696">
            <v>7.5600000000000001E-2</v>
          </cell>
        </row>
        <row r="697">
          <cell r="A697">
            <v>697</v>
          </cell>
          <cell r="B697" t="str">
            <v>옥외</v>
          </cell>
          <cell r="C697" t="str">
            <v>제어 케이블</v>
          </cell>
          <cell r="D697" t="str">
            <v>CVV-S  2.0sq/17C</v>
          </cell>
          <cell r="E697" t="str">
            <v>m</v>
          </cell>
          <cell r="H697">
            <v>797</v>
          </cell>
          <cell r="I697">
            <v>2634</v>
          </cell>
          <cell r="J697">
            <v>845</v>
          </cell>
          <cell r="K697">
            <v>2569</v>
          </cell>
          <cell r="S697">
            <v>2569</v>
          </cell>
          <cell r="U697">
            <v>0.03</v>
          </cell>
          <cell r="V697" t="str">
            <v>저케</v>
          </cell>
          <cell r="W697">
            <v>8.6399999999999991E-2</v>
          </cell>
        </row>
        <row r="698">
          <cell r="A698">
            <v>698</v>
          </cell>
          <cell r="B698" t="str">
            <v>옥외</v>
          </cell>
          <cell r="C698" t="str">
            <v>제어 케이블</v>
          </cell>
          <cell r="D698" t="str">
            <v>CVV-S  2.0sq/19C</v>
          </cell>
          <cell r="E698" t="str">
            <v>m</v>
          </cell>
          <cell r="H698">
            <v>797</v>
          </cell>
          <cell r="I698">
            <v>2833</v>
          </cell>
          <cell r="J698">
            <v>845</v>
          </cell>
          <cell r="K698">
            <v>2763</v>
          </cell>
          <cell r="S698">
            <v>2763</v>
          </cell>
          <cell r="U698">
            <v>0.03</v>
          </cell>
          <cell r="V698" t="str">
            <v>저케</v>
          </cell>
          <cell r="W698">
            <v>8.6399999999999991E-2</v>
          </cell>
        </row>
        <row r="699">
          <cell r="A699">
            <v>699</v>
          </cell>
          <cell r="B699" t="str">
            <v>옥외</v>
          </cell>
          <cell r="C699" t="str">
            <v>제어 케이블</v>
          </cell>
          <cell r="D699" t="str">
            <v>CVV-S  2.0sq/20C</v>
          </cell>
          <cell r="E699" t="str">
            <v>m</v>
          </cell>
          <cell r="H699">
            <v>797</v>
          </cell>
          <cell r="I699">
            <v>3007</v>
          </cell>
          <cell r="J699">
            <v>845</v>
          </cell>
          <cell r="K699">
            <v>2932</v>
          </cell>
          <cell r="S699">
            <v>2932</v>
          </cell>
          <cell r="U699">
            <v>0.03</v>
          </cell>
          <cell r="V699" t="str">
            <v>저케</v>
          </cell>
          <cell r="W699">
            <v>0.1008</v>
          </cell>
        </row>
        <row r="700">
          <cell r="A700">
            <v>700</v>
          </cell>
          <cell r="B700" t="str">
            <v>옥외</v>
          </cell>
          <cell r="C700" t="str">
            <v>제어 케이블</v>
          </cell>
          <cell r="D700" t="str">
            <v>CVV-S  2.0sq/24C</v>
          </cell>
          <cell r="E700" t="str">
            <v>m</v>
          </cell>
          <cell r="H700">
            <v>797</v>
          </cell>
          <cell r="I700">
            <v>3724</v>
          </cell>
          <cell r="J700">
            <v>845</v>
          </cell>
          <cell r="K700">
            <v>3629</v>
          </cell>
          <cell r="S700">
            <v>3629</v>
          </cell>
          <cell r="U700">
            <v>0.03</v>
          </cell>
          <cell r="V700" t="str">
            <v>저케</v>
          </cell>
          <cell r="W700">
            <v>0.1008</v>
          </cell>
        </row>
        <row r="701">
          <cell r="A701">
            <v>701</v>
          </cell>
          <cell r="B701" t="str">
            <v>옥외</v>
          </cell>
          <cell r="C701" t="str">
            <v>제어 케이블</v>
          </cell>
          <cell r="D701" t="str">
            <v>CVV-S  2.0sq/27C</v>
          </cell>
          <cell r="E701" t="str">
            <v>m</v>
          </cell>
          <cell r="H701">
            <v>797</v>
          </cell>
          <cell r="I701">
            <v>3996</v>
          </cell>
          <cell r="J701">
            <v>845</v>
          </cell>
          <cell r="K701">
            <v>3895</v>
          </cell>
          <cell r="S701">
            <v>3895</v>
          </cell>
          <cell r="U701">
            <v>0.03</v>
          </cell>
          <cell r="V701" t="str">
            <v>저케</v>
          </cell>
          <cell r="W701">
            <v>0.10919999999999999</v>
          </cell>
        </row>
        <row r="702">
          <cell r="A702">
            <v>702</v>
          </cell>
          <cell r="B702" t="str">
            <v>옥외</v>
          </cell>
          <cell r="C702" t="str">
            <v>제어 케이블</v>
          </cell>
          <cell r="D702" t="str">
            <v>CVV-S  2.0sq/30C</v>
          </cell>
          <cell r="E702" t="str">
            <v>m</v>
          </cell>
          <cell r="H702">
            <v>797</v>
          </cell>
          <cell r="I702">
            <v>4421</v>
          </cell>
          <cell r="J702">
            <v>845</v>
          </cell>
          <cell r="K702">
            <v>4309</v>
          </cell>
          <cell r="S702">
            <v>4309</v>
          </cell>
          <cell r="U702">
            <v>0.03</v>
          </cell>
          <cell r="V702" t="str">
            <v>저케</v>
          </cell>
          <cell r="W702">
            <v>0.1176</v>
          </cell>
        </row>
        <row r="703">
          <cell r="A703">
            <v>703</v>
          </cell>
          <cell r="S703" t="str">
            <v/>
          </cell>
        </row>
        <row r="704">
          <cell r="A704">
            <v>704</v>
          </cell>
          <cell r="S704" t="str">
            <v/>
          </cell>
        </row>
        <row r="705">
          <cell r="A705">
            <v>705</v>
          </cell>
          <cell r="B705" t="str">
            <v>옥외</v>
          </cell>
          <cell r="C705" t="str">
            <v>제어 케이블</v>
          </cell>
          <cell r="D705" t="str">
            <v>CVV-S  3.5sq/2C</v>
          </cell>
          <cell r="E705" t="str">
            <v>m</v>
          </cell>
          <cell r="H705">
            <v>797</v>
          </cell>
          <cell r="I705">
            <v>878</v>
          </cell>
          <cell r="J705">
            <v>845</v>
          </cell>
          <cell r="K705">
            <v>857</v>
          </cell>
          <cell r="S705">
            <v>857</v>
          </cell>
          <cell r="U705">
            <v>0.03</v>
          </cell>
          <cell r="V705" t="str">
            <v>저케</v>
          </cell>
          <cell r="W705">
            <v>1.9199999999999998E-2</v>
          </cell>
        </row>
        <row r="706">
          <cell r="A706">
            <v>706</v>
          </cell>
          <cell r="B706" t="str">
            <v>옥외</v>
          </cell>
          <cell r="C706" t="str">
            <v>제어 케이블</v>
          </cell>
          <cell r="D706" t="str">
            <v>CVV-S  3.5sq/3C</v>
          </cell>
          <cell r="E706" t="str">
            <v>m</v>
          </cell>
          <cell r="H706">
            <v>797</v>
          </cell>
          <cell r="I706">
            <v>1050</v>
          </cell>
          <cell r="J706">
            <v>845</v>
          </cell>
          <cell r="K706">
            <v>1024</v>
          </cell>
          <cell r="S706">
            <v>1024</v>
          </cell>
          <cell r="U706">
            <v>0.03</v>
          </cell>
          <cell r="V706" t="str">
            <v>저케</v>
          </cell>
          <cell r="W706">
            <v>2.6399999999999996E-2</v>
          </cell>
        </row>
        <row r="707">
          <cell r="A707">
            <v>707</v>
          </cell>
          <cell r="B707" t="str">
            <v>옥외</v>
          </cell>
          <cell r="C707" t="str">
            <v>제어 케이블</v>
          </cell>
          <cell r="D707" t="str">
            <v>CVV-S  3.5sq/4C</v>
          </cell>
          <cell r="E707" t="str">
            <v>m</v>
          </cell>
          <cell r="H707">
            <v>797</v>
          </cell>
          <cell r="I707">
            <v>1256</v>
          </cell>
          <cell r="J707">
            <v>845</v>
          </cell>
          <cell r="K707">
            <v>1223</v>
          </cell>
          <cell r="S707">
            <v>1223</v>
          </cell>
          <cell r="U707">
            <v>0.03</v>
          </cell>
          <cell r="V707" t="str">
            <v>저케</v>
          </cell>
          <cell r="W707">
            <v>3.4799999999999998E-2</v>
          </cell>
        </row>
        <row r="708">
          <cell r="A708">
            <v>708</v>
          </cell>
          <cell r="B708" t="str">
            <v>옥외</v>
          </cell>
          <cell r="C708" t="str">
            <v>제어 케이블</v>
          </cell>
          <cell r="D708" t="str">
            <v>CVV-S  3.5sq/5C</v>
          </cell>
          <cell r="E708" t="str">
            <v>m</v>
          </cell>
          <cell r="H708">
            <v>797</v>
          </cell>
          <cell r="I708">
            <v>1456</v>
          </cell>
          <cell r="J708">
            <v>845</v>
          </cell>
          <cell r="K708">
            <v>1420</v>
          </cell>
          <cell r="S708">
            <v>1420</v>
          </cell>
          <cell r="U708">
            <v>0.03</v>
          </cell>
          <cell r="V708" t="str">
            <v>저케</v>
          </cell>
          <cell r="W708">
            <v>4.0800000000000003E-2</v>
          </cell>
        </row>
        <row r="709">
          <cell r="A709">
            <v>709</v>
          </cell>
          <cell r="S709" t="str">
            <v/>
          </cell>
        </row>
        <row r="710">
          <cell r="A710">
            <v>710</v>
          </cell>
          <cell r="S710" t="str">
            <v/>
          </cell>
        </row>
        <row r="711">
          <cell r="A711">
            <v>711</v>
          </cell>
          <cell r="B711" t="str">
            <v>옥외</v>
          </cell>
          <cell r="C711" t="str">
            <v>제어 케이블</v>
          </cell>
          <cell r="D711" t="str">
            <v>CVV-S  5.5sq/2C</v>
          </cell>
          <cell r="E711" t="str">
            <v>m</v>
          </cell>
          <cell r="H711">
            <v>797</v>
          </cell>
          <cell r="I711">
            <v>1154</v>
          </cell>
          <cell r="J711">
            <v>845</v>
          </cell>
          <cell r="K711">
            <v>1126</v>
          </cell>
          <cell r="S711">
            <v>1126</v>
          </cell>
          <cell r="U711">
            <v>0.03</v>
          </cell>
          <cell r="V711" t="str">
            <v>저케</v>
          </cell>
          <cell r="W711">
            <v>2.1599999999999998E-2</v>
          </cell>
        </row>
        <row r="712">
          <cell r="A712">
            <v>712</v>
          </cell>
          <cell r="B712" t="str">
            <v>옥외</v>
          </cell>
          <cell r="C712" t="str">
            <v>제어 케이블</v>
          </cell>
          <cell r="D712" t="str">
            <v>CVV-S  5.5sq/3C</v>
          </cell>
          <cell r="E712" t="str">
            <v>m</v>
          </cell>
          <cell r="H712">
            <v>797</v>
          </cell>
          <cell r="I712">
            <v>1410</v>
          </cell>
          <cell r="J712">
            <v>845</v>
          </cell>
          <cell r="K712">
            <v>1375</v>
          </cell>
          <cell r="S712">
            <v>1375</v>
          </cell>
          <cell r="U712">
            <v>0.03</v>
          </cell>
          <cell r="V712" t="str">
            <v>저케</v>
          </cell>
          <cell r="W712">
            <v>3.1199999999999999E-2</v>
          </cell>
        </row>
        <row r="713">
          <cell r="A713">
            <v>713</v>
          </cell>
          <cell r="B713" t="str">
            <v>옥외</v>
          </cell>
          <cell r="C713" t="str">
            <v>제어 케이블</v>
          </cell>
          <cell r="D713" t="str">
            <v>CVV-S  5.5sq/4C</v>
          </cell>
          <cell r="E713" t="str">
            <v>m</v>
          </cell>
          <cell r="H713">
            <v>797</v>
          </cell>
          <cell r="I713">
            <v>1745</v>
          </cell>
          <cell r="J713">
            <v>845</v>
          </cell>
          <cell r="K713">
            <v>1702</v>
          </cell>
          <cell r="S713">
            <v>1702</v>
          </cell>
          <cell r="U713">
            <v>0.03</v>
          </cell>
          <cell r="V713" t="str">
            <v>저케</v>
          </cell>
          <cell r="W713">
            <v>4.0800000000000003E-2</v>
          </cell>
        </row>
        <row r="714">
          <cell r="A714">
            <v>714</v>
          </cell>
          <cell r="B714" t="str">
            <v>옥외</v>
          </cell>
          <cell r="C714" t="str">
            <v>제어 케이블</v>
          </cell>
          <cell r="D714" t="str">
            <v>CVV-S  5.5sq/5C</v>
          </cell>
          <cell r="E714" t="str">
            <v>m</v>
          </cell>
          <cell r="H714">
            <v>797</v>
          </cell>
          <cell r="I714">
            <v>2038</v>
          </cell>
          <cell r="J714">
            <v>845</v>
          </cell>
          <cell r="K714">
            <v>1987</v>
          </cell>
          <cell r="S714">
            <v>1987</v>
          </cell>
          <cell r="U714">
            <v>0.03</v>
          </cell>
          <cell r="V714" t="str">
            <v>저케</v>
          </cell>
          <cell r="W714">
            <v>4.6800000000000001E-2</v>
          </cell>
        </row>
        <row r="715">
          <cell r="A715">
            <v>715</v>
          </cell>
          <cell r="S715" t="str">
            <v/>
          </cell>
        </row>
        <row r="716">
          <cell r="A716">
            <v>716</v>
          </cell>
          <cell r="B716" t="str">
            <v>옥외</v>
          </cell>
          <cell r="C716" t="str">
            <v>제어 케이블</v>
          </cell>
          <cell r="D716" t="str">
            <v>CVV-SB  2.0sq/2C</v>
          </cell>
          <cell r="E716" t="str">
            <v>m</v>
          </cell>
          <cell r="H716">
            <v>797</v>
          </cell>
          <cell r="I716">
            <v>925</v>
          </cell>
          <cell r="J716">
            <v>845</v>
          </cell>
          <cell r="K716">
            <v>903</v>
          </cell>
          <cell r="S716">
            <v>903</v>
          </cell>
          <cell r="U716">
            <v>0.03</v>
          </cell>
          <cell r="V716" t="str">
            <v>저케</v>
          </cell>
          <cell r="W716">
            <v>1.6799999999999999E-2</v>
          </cell>
        </row>
        <row r="717">
          <cell r="A717">
            <v>717</v>
          </cell>
          <cell r="B717" t="str">
            <v>옥외</v>
          </cell>
          <cell r="C717" t="str">
            <v>제어 케이블</v>
          </cell>
          <cell r="D717" t="str">
            <v>CVV-SB  2.0sq/3C</v>
          </cell>
          <cell r="E717" t="str">
            <v>m</v>
          </cell>
          <cell r="H717">
            <v>797</v>
          </cell>
          <cell r="I717">
            <v>1119</v>
          </cell>
          <cell r="J717">
            <v>845</v>
          </cell>
          <cell r="K717">
            <v>1091</v>
          </cell>
          <cell r="S717">
            <v>1091</v>
          </cell>
          <cell r="U717">
            <v>0.03</v>
          </cell>
          <cell r="V717" t="str">
            <v>저케</v>
          </cell>
          <cell r="W717">
            <v>2.2799999999999997E-2</v>
          </cell>
        </row>
        <row r="718">
          <cell r="A718">
            <v>718</v>
          </cell>
          <cell r="B718" t="str">
            <v>옥외</v>
          </cell>
          <cell r="C718" t="str">
            <v>제어 케이블</v>
          </cell>
          <cell r="D718" t="str">
            <v>CVV-SB  2.0sq/4C</v>
          </cell>
          <cell r="E718" t="str">
            <v>m</v>
          </cell>
          <cell r="H718">
            <v>797</v>
          </cell>
          <cell r="I718">
            <v>1288</v>
          </cell>
          <cell r="J718">
            <v>845</v>
          </cell>
          <cell r="K718">
            <v>1257</v>
          </cell>
          <cell r="S718">
            <v>1257</v>
          </cell>
          <cell r="U718">
            <v>0.03</v>
          </cell>
          <cell r="V718" t="str">
            <v>저케</v>
          </cell>
          <cell r="W718">
            <v>3.1199999999999999E-2</v>
          </cell>
        </row>
        <row r="719">
          <cell r="A719">
            <v>719</v>
          </cell>
          <cell r="B719" t="str">
            <v>옥외</v>
          </cell>
          <cell r="C719" t="str">
            <v>제어 케이블</v>
          </cell>
          <cell r="D719" t="str">
            <v>CVV-SB  2.0sq/5C</v>
          </cell>
          <cell r="E719" t="str">
            <v>m</v>
          </cell>
          <cell r="H719">
            <v>797</v>
          </cell>
          <cell r="I719">
            <v>1406</v>
          </cell>
          <cell r="J719">
            <v>845</v>
          </cell>
          <cell r="K719">
            <v>1371</v>
          </cell>
          <cell r="S719">
            <v>1371</v>
          </cell>
          <cell r="U719">
            <v>0.03</v>
          </cell>
          <cell r="V719" t="str">
            <v>저케</v>
          </cell>
          <cell r="W719">
            <v>3.8399999999999997E-2</v>
          </cell>
        </row>
        <row r="720">
          <cell r="A720">
            <v>720</v>
          </cell>
          <cell r="B720" t="str">
            <v>옥외</v>
          </cell>
          <cell r="C720" t="str">
            <v>제어 케이블</v>
          </cell>
          <cell r="D720" t="str">
            <v>CVV-SB  2.0sq/6C</v>
          </cell>
          <cell r="E720" t="str">
            <v>m</v>
          </cell>
          <cell r="H720">
            <v>797</v>
          </cell>
          <cell r="I720">
            <v>1578</v>
          </cell>
          <cell r="J720">
            <v>845</v>
          </cell>
          <cell r="K720">
            <v>1540</v>
          </cell>
          <cell r="S720">
            <v>1540</v>
          </cell>
          <cell r="U720">
            <v>0.03</v>
          </cell>
          <cell r="V720" t="str">
            <v>저케</v>
          </cell>
          <cell r="W720">
            <v>4.2000000000000003E-2</v>
          </cell>
        </row>
        <row r="721">
          <cell r="A721">
            <v>721</v>
          </cell>
          <cell r="B721" t="str">
            <v>옥외</v>
          </cell>
          <cell r="C721" t="str">
            <v>제어 케이블</v>
          </cell>
          <cell r="D721" t="str">
            <v>CVV-SB  2.0sq/7C</v>
          </cell>
          <cell r="E721" t="str">
            <v>m</v>
          </cell>
          <cell r="H721">
            <v>797</v>
          </cell>
          <cell r="I721">
            <v>1676</v>
          </cell>
          <cell r="J721">
            <v>845</v>
          </cell>
          <cell r="K721">
            <v>1635</v>
          </cell>
          <cell r="S721">
            <v>1635</v>
          </cell>
          <cell r="U721">
            <v>0.03</v>
          </cell>
          <cell r="V721" t="str">
            <v>저케</v>
          </cell>
          <cell r="W721">
            <v>4.6800000000000001E-2</v>
          </cell>
        </row>
        <row r="722">
          <cell r="A722">
            <v>722</v>
          </cell>
          <cell r="B722" t="str">
            <v>옥외</v>
          </cell>
          <cell r="C722" t="str">
            <v>제어 케이블</v>
          </cell>
          <cell r="D722" t="str">
            <v>CVV-SB  2.0sq/9C</v>
          </cell>
          <cell r="E722" t="str">
            <v>m</v>
          </cell>
          <cell r="H722">
            <v>797</v>
          </cell>
          <cell r="I722">
            <v>1950</v>
          </cell>
          <cell r="J722">
            <v>845</v>
          </cell>
          <cell r="K722">
            <v>1900</v>
          </cell>
          <cell r="S722">
            <v>1900</v>
          </cell>
          <cell r="U722">
            <v>0.03</v>
          </cell>
          <cell r="V722" t="str">
            <v>저케</v>
          </cell>
          <cell r="W722">
            <v>5.3999999999999999E-2</v>
          </cell>
        </row>
        <row r="723">
          <cell r="A723">
            <v>723</v>
          </cell>
          <cell r="B723" t="str">
            <v>옥외</v>
          </cell>
          <cell r="C723" t="str">
            <v>제어 케이블</v>
          </cell>
          <cell r="D723" t="str">
            <v>CVV-SB  2.0sq/10C</v>
          </cell>
          <cell r="E723" t="str">
            <v>m</v>
          </cell>
          <cell r="H723">
            <v>797</v>
          </cell>
          <cell r="I723">
            <v>2134</v>
          </cell>
          <cell r="J723">
            <v>845</v>
          </cell>
          <cell r="K723">
            <v>2081</v>
          </cell>
          <cell r="S723">
            <v>2081</v>
          </cell>
          <cell r="U723">
            <v>0.03</v>
          </cell>
          <cell r="V723" t="str">
            <v>저케</v>
          </cell>
          <cell r="W723">
            <v>5.7599999999999998E-2</v>
          </cell>
        </row>
        <row r="724">
          <cell r="A724">
            <v>724</v>
          </cell>
          <cell r="B724" t="str">
            <v>옥외</v>
          </cell>
          <cell r="C724" t="str">
            <v>제어 케이블</v>
          </cell>
          <cell r="D724" t="str">
            <v>CVV-SB  2.0sq/12C</v>
          </cell>
          <cell r="E724" t="str">
            <v>m</v>
          </cell>
          <cell r="H724">
            <v>797</v>
          </cell>
          <cell r="I724">
            <v>2337</v>
          </cell>
          <cell r="J724">
            <v>845</v>
          </cell>
          <cell r="K724">
            <v>2278</v>
          </cell>
          <cell r="S724">
            <v>2278</v>
          </cell>
          <cell r="U724">
            <v>0.03</v>
          </cell>
          <cell r="V724" t="str">
            <v>저케</v>
          </cell>
          <cell r="W724">
            <v>6.4799999999999996E-2</v>
          </cell>
        </row>
        <row r="725">
          <cell r="A725">
            <v>725</v>
          </cell>
          <cell r="B725" t="str">
            <v>옥외</v>
          </cell>
          <cell r="C725" t="str">
            <v>제어 케이블</v>
          </cell>
          <cell r="D725" t="str">
            <v>CVV-SB  2.0sq/15C</v>
          </cell>
          <cell r="E725" t="str">
            <v>m</v>
          </cell>
          <cell r="H725">
            <v>797</v>
          </cell>
          <cell r="I725">
            <v>2803</v>
          </cell>
          <cell r="J725">
            <v>845</v>
          </cell>
          <cell r="K725">
            <v>2733</v>
          </cell>
          <cell r="S725">
            <v>2733</v>
          </cell>
          <cell r="U725">
            <v>0.03</v>
          </cell>
          <cell r="V725" t="str">
            <v>저케</v>
          </cell>
          <cell r="W725">
            <v>7.5600000000000001E-2</v>
          </cell>
        </row>
        <row r="726">
          <cell r="A726">
            <v>726</v>
          </cell>
          <cell r="B726" t="str">
            <v>옥외</v>
          </cell>
          <cell r="C726" t="str">
            <v>제어 케이블</v>
          </cell>
          <cell r="D726" t="str">
            <v>CVV-SB  2.0sq/17C</v>
          </cell>
          <cell r="E726" t="str">
            <v>m</v>
          </cell>
          <cell r="H726">
            <v>797</v>
          </cell>
          <cell r="I726">
            <v>3079</v>
          </cell>
          <cell r="J726">
            <v>845</v>
          </cell>
          <cell r="K726">
            <v>3002</v>
          </cell>
          <cell r="S726">
            <v>3002</v>
          </cell>
          <cell r="U726">
            <v>0.03</v>
          </cell>
          <cell r="V726" t="str">
            <v>저케</v>
          </cell>
          <cell r="W726">
            <v>8.2799999999999999E-2</v>
          </cell>
        </row>
        <row r="727">
          <cell r="A727">
            <v>727</v>
          </cell>
          <cell r="B727" t="str">
            <v>옥외</v>
          </cell>
          <cell r="C727" t="str">
            <v>제어 케이블</v>
          </cell>
          <cell r="D727" t="str">
            <v>CVV-SB  2.0sq/19C</v>
          </cell>
          <cell r="E727" t="str">
            <v>m</v>
          </cell>
          <cell r="H727">
            <v>797</v>
          </cell>
          <cell r="I727">
            <v>3252</v>
          </cell>
          <cell r="J727">
            <v>845</v>
          </cell>
          <cell r="K727">
            <v>3171</v>
          </cell>
          <cell r="S727">
            <v>3171</v>
          </cell>
          <cell r="U727">
            <v>0.03</v>
          </cell>
          <cell r="V727" t="str">
            <v>저케</v>
          </cell>
          <cell r="W727">
            <v>8.6399999999999991E-2</v>
          </cell>
        </row>
        <row r="728">
          <cell r="A728">
            <v>728</v>
          </cell>
          <cell r="B728" t="str">
            <v>옥외</v>
          </cell>
          <cell r="C728" t="str">
            <v>제어 케이블</v>
          </cell>
          <cell r="D728" t="str">
            <v>CVV-SB  2.0sq/22C</v>
          </cell>
          <cell r="E728" t="str">
            <v>m</v>
          </cell>
          <cell r="H728">
            <v>797</v>
          </cell>
          <cell r="I728">
            <v>3902</v>
          </cell>
          <cell r="J728">
            <v>845</v>
          </cell>
          <cell r="K728">
            <v>3804</v>
          </cell>
          <cell r="S728">
            <v>3804</v>
          </cell>
          <cell r="U728">
            <v>0.03</v>
          </cell>
          <cell r="V728" t="str">
            <v>저케</v>
          </cell>
          <cell r="W728">
            <v>9.4799999999999995E-2</v>
          </cell>
        </row>
        <row r="729">
          <cell r="A729">
            <v>729</v>
          </cell>
          <cell r="B729" t="str">
            <v>옥외</v>
          </cell>
          <cell r="C729" t="str">
            <v>제어 케이블</v>
          </cell>
          <cell r="D729" t="str">
            <v>CVV-SB  2.0sq/24C</v>
          </cell>
          <cell r="E729" t="str">
            <v>m</v>
          </cell>
          <cell r="H729">
            <v>797</v>
          </cell>
          <cell r="I729">
            <v>3877</v>
          </cell>
          <cell r="J729">
            <v>845</v>
          </cell>
          <cell r="K729">
            <v>3780</v>
          </cell>
          <cell r="S729">
            <v>3780</v>
          </cell>
          <cell r="U729">
            <v>0.03</v>
          </cell>
          <cell r="V729" t="str">
            <v>저케</v>
          </cell>
          <cell r="W729">
            <v>0.1008</v>
          </cell>
        </row>
        <row r="730">
          <cell r="A730">
            <v>730</v>
          </cell>
          <cell r="B730" t="str">
            <v>옥외</v>
          </cell>
          <cell r="C730" t="str">
            <v>제어 케이블</v>
          </cell>
          <cell r="D730" t="str">
            <v>CVV-SB  2.0sq/29C</v>
          </cell>
          <cell r="E730" t="str">
            <v>m</v>
          </cell>
          <cell r="H730">
            <v>797</v>
          </cell>
          <cell r="I730">
            <v>4250</v>
          </cell>
          <cell r="J730">
            <v>845</v>
          </cell>
          <cell r="K730">
            <v>3884</v>
          </cell>
          <cell r="S730">
            <v>3884</v>
          </cell>
          <cell r="U730">
            <v>0.03</v>
          </cell>
          <cell r="V730" t="str">
            <v>저케</v>
          </cell>
          <cell r="W730">
            <v>0.11399999999999999</v>
          </cell>
        </row>
        <row r="731">
          <cell r="A731">
            <v>731</v>
          </cell>
          <cell r="B731" t="str">
            <v>옥외</v>
          </cell>
          <cell r="C731" t="str">
            <v>제어 케이블</v>
          </cell>
          <cell r="D731" t="str">
            <v>CVV-SB  2.0sq/30C</v>
          </cell>
          <cell r="E731" t="str">
            <v>m</v>
          </cell>
          <cell r="H731">
            <v>797</v>
          </cell>
          <cell r="I731">
            <v>4548</v>
          </cell>
          <cell r="J731">
            <v>845</v>
          </cell>
          <cell r="K731">
            <v>4434</v>
          </cell>
          <cell r="S731">
            <v>4434</v>
          </cell>
          <cell r="U731">
            <v>0.03</v>
          </cell>
          <cell r="V731" t="str">
            <v>저케</v>
          </cell>
          <cell r="W731">
            <v>0.1176</v>
          </cell>
        </row>
        <row r="732">
          <cell r="A732">
            <v>732</v>
          </cell>
          <cell r="S732" t="str">
            <v/>
          </cell>
        </row>
        <row r="733">
          <cell r="A733">
            <v>733</v>
          </cell>
          <cell r="B733" t="str">
            <v>옥외</v>
          </cell>
          <cell r="C733" t="str">
            <v>제어 케이블</v>
          </cell>
          <cell r="D733" t="str">
            <v>CVV-SB  1.25sq/2C</v>
          </cell>
          <cell r="E733" t="str">
            <v>m</v>
          </cell>
          <cell r="H733">
            <v>797</v>
          </cell>
          <cell r="I733">
            <v>691</v>
          </cell>
          <cell r="J733">
            <v>845</v>
          </cell>
          <cell r="K733">
            <v>673</v>
          </cell>
          <cell r="S733">
            <v>673</v>
          </cell>
          <cell r="U733">
            <v>0.03</v>
          </cell>
          <cell r="V733" t="str">
            <v>저케</v>
          </cell>
          <cell r="W733">
            <v>1.6799999999999999E-2</v>
          </cell>
        </row>
        <row r="734">
          <cell r="A734">
            <v>734</v>
          </cell>
          <cell r="B734" t="str">
            <v>옥외</v>
          </cell>
          <cell r="C734" t="str">
            <v>제어 케이블</v>
          </cell>
          <cell r="D734" t="str">
            <v>CVV-SB  3.5sq/2C</v>
          </cell>
          <cell r="E734" t="str">
            <v>m</v>
          </cell>
          <cell r="H734">
            <v>797</v>
          </cell>
          <cell r="I734">
            <v>1170</v>
          </cell>
          <cell r="J734">
            <v>845</v>
          </cell>
          <cell r="K734">
            <v>1141</v>
          </cell>
          <cell r="S734">
            <v>1141</v>
          </cell>
          <cell r="U734">
            <v>0.03</v>
          </cell>
          <cell r="V734" t="str">
            <v>저케</v>
          </cell>
          <cell r="W734">
            <v>1.9199999999999998E-2</v>
          </cell>
        </row>
        <row r="735">
          <cell r="A735">
            <v>735</v>
          </cell>
          <cell r="B735" t="str">
            <v>옥외</v>
          </cell>
          <cell r="C735" t="str">
            <v>제어 케이블</v>
          </cell>
          <cell r="D735" t="str">
            <v>CVV-SB  3.5sq/3C</v>
          </cell>
          <cell r="E735" t="str">
            <v>m</v>
          </cell>
          <cell r="H735">
            <v>797</v>
          </cell>
          <cell r="I735">
            <v>1379</v>
          </cell>
          <cell r="J735">
            <v>845</v>
          </cell>
          <cell r="K735">
            <v>1345</v>
          </cell>
          <cell r="S735">
            <v>1345</v>
          </cell>
          <cell r="U735">
            <v>0.03</v>
          </cell>
          <cell r="V735" t="str">
            <v>저케</v>
          </cell>
          <cell r="W735">
            <v>2.6399999999999996E-2</v>
          </cell>
        </row>
        <row r="736">
          <cell r="A736">
            <v>736</v>
          </cell>
          <cell r="B736" t="str">
            <v>옥외</v>
          </cell>
          <cell r="C736" t="str">
            <v>제어 케이블</v>
          </cell>
          <cell r="D736" t="str">
            <v>CVV-SB  3.5sq/4C</v>
          </cell>
          <cell r="E736" t="str">
            <v>m</v>
          </cell>
          <cell r="H736">
            <v>797</v>
          </cell>
          <cell r="I736">
            <v>1583</v>
          </cell>
          <cell r="J736">
            <v>845</v>
          </cell>
          <cell r="K736">
            <v>1544</v>
          </cell>
          <cell r="S736">
            <v>1544</v>
          </cell>
          <cell r="U736">
            <v>0.03</v>
          </cell>
          <cell r="V736" t="str">
            <v>저케</v>
          </cell>
          <cell r="W736">
            <v>3.4799999999999998E-2</v>
          </cell>
        </row>
        <row r="737">
          <cell r="A737">
            <v>737</v>
          </cell>
          <cell r="B737" t="str">
            <v>옥외</v>
          </cell>
          <cell r="C737" t="str">
            <v>제어 케이블</v>
          </cell>
          <cell r="D737" t="str">
            <v>CVV-SB  3.5sq/5C</v>
          </cell>
          <cell r="E737" t="str">
            <v>m</v>
          </cell>
          <cell r="H737">
            <v>797</v>
          </cell>
          <cell r="I737">
            <v>1721</v>
          </cell>
          <cell r="J737">
            <v>845</v>
          </cell>
          <cell r="K737">
            <v>1678</v>
          </cell>
          <cell r="S737">
            <v>1678</v>
          </cell>
          <cell r="U737">
            <v>0.03</v>
          </cell>
          <cell r="V737" t="str">
            <v>저케</v>
          </cell>
          <cell r="W737">
            <v>4.0800000000000003E-2</v>
          </cell>
        </row>
        <row r="738">
          <cell r="A738">
            <v>738</v>
          </cell>
          <cell r="S738" t="str">
            <v/>
          </cell>
        </row>
        <row r="739">
          <cell r="A739">
            <v>739</v>
          </cell>
          <cell r="S739" t="str">
            <v/>
          </cell>
        </row>
        <row r="740">
          <cell r="A740">
            <v>740</v>
          </cell>
          <cell r="B740" t="str">
            <v>옥외</v>
          </cell>
          <cell r="C740" t="str">
            <v>제어 케이블</v>
          </cell>
          <cell r="D740" t="str">
            <v>CVV-SB  5.5sq/2C</v>
          </cell>
          <cell r="E740" t="str">
            <v>m</v>
          </cell>
          <cell r="H740">
            <v>797</v>
          </cell>
          <cell r="I740">
            <v>1413</v>
          </cell>
          <cell r="J740">
            <v>845</v>
          </cell>
          <cell r="K740">
            <v>1379</v>
          </cell>
          <cell r="S740">
            <v>1379</v>
          </cell>
          <cell r="U740">
            <v>0.03</v>
          </cell>
          <cell r="V740" t="str">
            <v>저케</v>
          </cell>
          <cell r="W740">
            <v>2.1599999999999998E-2</v>
          </cell>
        </row>
        <row r="741">
          <cell r="A741">
            <v>741</v>
          </cell>
          <cell r="B741" t="str">
            <v>옥외</v>
          </cell>
          <cell r="C741" t="str">
            <v>제어 케이블</v>
          </cell>
          <cell r="D741" t="str">
            <v>CVV-SB  5.5sq/3C</v>
          </cell>
          <cell r="E741" t="str">
            <v>m</v>
          </cell>
          <cell r="H741">
            <v>797</v>
          </cell>
          <cell r="I741">
            <v>1740</v>
          </cell>
          <cell r="J741">
            <v>845</v>
          </cell>
          <cell r="K741">
            <v>1696</v>
          </cell>
          <cell r="S741">
            <v>1696</v>
          </cell>
          <cell r="U741">
            <v>0.03</v>
          </cell>
          <cell r="V741" t="str">
            <v>저케</v>
          </cell>
          <cell r="W741">
            <v>3.1199999999999999E-2</v>
          </cell>
        </row>
        <row r="742">
          <cell r="A742">
            <v>742</v>
          </cell>
          <cell r="B742" t="str">
            <v>옥외</v>
          </cell>
          <cell r="C742" t="str">
            <v>제어 케이블</v>
          </cell>
          <cell r="D742" t="str">
            <v>CVV-SB  5.5sq/4C</v>
          </cell>
          <cell r="E742" t="str">
            <v>m</v>
          </cell>
          <cell r="H742">
            <v>797</v>
          </cell>
          <cell r="I742">
            <v>2000</v>
          </cell>
          <cell r="J742">
            <v>845</v>
          </cell>
          <cell r="K742">
            <v>1950</v>
          </cell>
          <cell r="S742">
            <v>1950</v>
          </cell>
          <cell r="U742">
            <v>0.03</v>
          </cell>
          <cell r="V742" t="str">
            <v>저케</v>
          </cell>
          <cell r="W742">
            <v>4.0800000000000003E-2</v>
          </cell>
        </row>
        <row r="743">
          <cell r="A743">
            <v>743</v>
          </cell>
          <cell r="B743" t="str">
            <v>옥외</v>
          </cell>
          <cell r="C743" t="str">
            <v>제어 케이블</v>
          </cell>
          <cell r="D743" t="str">
            <v>CVV-SB  5.5sq/5C</v>
          </cell>
          <cell r="E743" t="str">
            <v>m</v>
          </cell>
          <cell r="H743">
            <v>797</v>
          </cell>
          <cell r="I743">
            <v>2352</v>
          </cell>
          <cell r="J743">
            <v>845</v>
          </cell>
          <cell r="K743">
            <v>2293</v>
          </cell>
          <cell r="S743">
            <v>2293</v>
          </cell>
          <cell r="U743">
            <v>0.03</v>
          </cell>
          <cell r="V743" t="str">
            <v>저케</v>
          </cell>
          <cell r="W743">
            <v>4.6800000000000001E-2</v>
          </cell>
        </row>
        <row r="744">
          <cell r="A744">
            <v>744</v>
          </cell>
          <cell r="S744" t="str">
            <v/>
          </cell>
        </row>
        <row r="745">
          <cell r="A745">
            <v>745</v>
          </cell>
          <cell r="S745" t="str">
            <v/>
          </cell>
        </row>
        <row r="746">
          <cell r="A746">
            <v>746</v>
          </cell>
          <cell r="C746" t="str">
            <v>22.9KV 전력케이블</v>
          </cell>
          <cell r="D746" t="str">
            <v>CN/CV 38sq/1C</v>
          </cell>
          <cell r="E746" t="str">
            <v>m</v>
          </cell>
          <cell r="H746">
            <v>800</v>
          </cell>
          <cell r="I746">
            <v>7881</v>
          </cell>
          <cell r="J746">
            <v>852</v>
          </cell>
          <cell r="K746">
            <v>8513</v>
          </cell>
          <cell r="S746">
            <v>7881</v>
          </cell>
          <cell r="U746">
            <v>0.03</v>
          </cell>
          <cell r="V746" t="str">
            <v>특케</v>
          </cell>
          <cell r="W746">
            <v>5.9400000000000001E-2</v>
          </cell>
        </row>
        <row r="747">
          <cell r="A747">
            <v>747</v>
          </cell>
          <cell r="C747" t="str">
            <v>22.9KV 전력케이블</v>
          </cell>
          <cell r="D747" t="str">
            <v>CN/CV 60sq/1C</v>
          </cell>
          <cell r="E747" t="str">
            <v>m</v>
          </cell>
          <cell r="H747">
            <v>800</v>
          </cell>
          <cell r="I747">
            <v>8702</v>
          </cell>
          <cell r="J747">
            <v>852</v>
          </cell>
          <cell r="K747">
            <v>9400</v>
          </cell>
          <cell r="S747">
            <v>8702</v>
          </cell>
          <cell r="U747">
            <v>0.03</v>
          </cell>
          <cell r="V747" t="str">
            <v>특케</v>
          </cell>
          <cell r="W747">
            <v>8.09E-2</v>
          </cell>
        </row>
        <row r="748">
          <cell r="A748">
            <v>748</v>
          </cell>
          <cell r="C748" t="str">
            <v>22.9KV 전력케이블</v>
          </cell>
          <cell r="D748" t="str">
            <v>CN/CV 100sq/1C</v>
          </cell>
          <cell r="E748" t="str">
            <v>m</v>
          </cell>
          <cell r="H748">
            <v>800</v>
          </cell>
          <cell r="I748">
            <v>10241</v>
          </cell>
          <cell r="J748">
            <v>852</v>
          </cell>
          <cell r="K748">
            <v>11062</v>
          </cell>
          <cell r="S748">
            <v>10241</v>
          </cell>
          <cell r="U748">
            <v>0.03</v>
          </cell>
          <cell r="V748" t="str">
            <v>특케</v>
          </cell>
          <cell r="W748">
            <v>0.1172</v>
          </cell>
        </row>
        <row r="749">
          <cell r="A749">
            <v>749</v>
          </cell>
          <cell r="C749" t="str">
            <v>22.9KV 전력케이블</v>
          </cell>
          <cell r="D749" t="str">
            <v>CN/CV 150sq/1C</v>
          </cell>
          <cell r="E749" t="str">
            <v>m</v>
          </cell>
          <cell r="H749">
            <v>800</v>
          </cell>
          <cell r="I749">
            <v>15372</v>
          </cell>
          <cell r="J749">
            <v>852</v>
          </cell>
          <cell r="K749">
            <v>16603</v>
          </cell>
          <cell r="S749">
            <v>15372</v>
          </cell>
          <cell r="U749">
            <v>0.03</v>
          </cell>
          <cell r="V749" t="str">
            <v>특케</v>
          </cell>
          <cell r="W749">
            <v>0.16009999999999999</v>
          </cell>
        </row>
        <row r="750">
          <cell r="A750">
            <v>750</v>
          </cell>
          <cell r="C750" t="str">
            <v>22.9KV 전력케이블</v>
          </cell>
          <cell r="D750" t="str">
            <v>CN/CV 200sq/1C</v>
          </cell>
          <cell r="E750" t="str">
            <v>m</v>
          </cell>
          <cell r="H750">
            <v>800</v>
          </cell>
          <cell r="I750">
            <v>16873</v>
          </cell>
          <cell r="J750">
            <v>852</v>
          </cell>
          <cell r="K750">
            <v>18225</v>
          </cell>
          <cell r="S750">
            <v>16873</v>
          </cell>
          <cell r="U750">
            <v>0.03</v>
          </cell>
          <cell r="V750" t="str">
            <v>특케</v>
          </cell>
          <cell r="W750">
            <v>0.19309999999999999</v>
          </cell>
        </row>
        <row r="751">
          <cell r="A751">
            <v>751</v>
          </cell>
          <cell r="C751" t="str">
            <v>22.9KV 전력케이블</v>
          </cell>
          <cell r="D751" t="str">
            <v>CN/CV 325sq/1C</v>
          </cell>
          <cell r="E751" t="str">
            <v>m</v>
          </cell>
          <cell r="H751">
            <v>800</v>
          </cell>
          <cell r="I751">
            <v>25019</v>
          </cell>
          <cell r="J751">
            <v>852</v>
          </cell>
          <cell r="K751">
            <v>27021</v>
          </cell>
          <cell r="S751">
            <v>25019</v>
          </cell>
          <cell r="U751">
            <v>0.03</v>
          </cell>
          <cell r="V751" t="str">
            <v>특케</v>
          </cell>
          <cell r="W751">
            <v>0.2838</v>
          </cell>
        </row>
        <row r="752">
          <cell r="A752">
            <v>752</v>
          </cell>
          <cell r="S752" t="str">
            <v/>
          </cell>
        </row>
        <row r="753">
          <cell r="A753">
            <v>753</v>
          </cell>
          <cell r="S753" t="str">
            <v/>
          </cell>
        </row>
        <row r="754">
          <cell r="A754">
            <v>754</v>
          </cell>
          <cell r="S754" t="str">
            <v/>
          </cell>
        </row>
        <row r="755">
          <cell r="A755">
            <v>755</v>
          </cell>
          <cell r="B755" t="str">
            <v>옥내</v>
          </cell>
          <cell r="C755" t="str">
            <v>통신 케이블</v>
          </cell>
          <cell r="D755" t="str">
            <v>CPEV 0.65/20P×2</v>
          </cell>
          <cell r="E755" t="str">
            <v>m</v>
          </cell>
          <cell r="H755">
            <v>810</v>
          </cell>
          <cell r="I755">
            <v>2448</v>
          </cell>
          <cell r="J755">
            <v>853</v>
          </cell>
          <cell r="K755">
            <v>2666</v>
          </cell>
          <cell r="S755">
            <v>2448</v>
          </cell>
          <cell r="U755">
            <v>0.03</v>
          </cell>
          <cell r="V755" t="str">
            <v>통케</v>
          </cell>
          <cell r="W755">
            <v>3.9599999999999996E-2</v>
          </cell>
        </row>
        <row r="756">
          <cell r="A756">
            <v>756</v>
          </cell>
          <cell r="B756" t="str">
            <v>옥내</v>
          </cell>
          <cell r="C756" t="str">
            <v>통신 케이블</v>
          </cell>
          <cell r="D756" t="str">
            <v>CPEV 0.65/5P</v>
          </cell>
          <cell r="E756" t="str">
            <v>m</v>
          </cell>
          <cell r="H756">
            <v>810</v>
          </cell>
          <cell r="I756">
            <v>660</v>
          </cell>
          <cell r="J756">
            <v>853</v>
          </cell>
          <cell r="K756">
            <v>719</v>
          </cell>
          <cell r="S756">
            <v>660</v>
          </cell>
          <cell r="U756">
            <v>0.03</v>
          </cell>
          <cell r="V756" t="str">
            <v>통케</v>
          </cell>
          <cell r="W756">
            <v>1.7999999999999999E-2</v>
          </cell>
        </row>
        <row r="757">
          <cell r="A757">
            <v>757</v>
          </cell>
          <cell r="B757" t="str">
            <v>옥내</v>
          </cell>
          <cell r="C757" t="str">
            <v>통신 케이블</v>
          </cell>
          <cell r="D757" t="str">
            <v>CPEV 0.65/10P</v>
          </cell>
          <cell r="E757" t="str">
            <v>m</v>
          </cell>
          <cell r="H757">
            <v>810</v>
          </cell>
          <cell r="I757">
            <v>828</v>
          </cell>
          <cell r="J757">
            <v>853</v>
          </cell>
          <cell r="K757">
            <v>902</v>
          </cell>
          <cell r="S757">
            <v>828</v>
          </cell>
          <cell r="U757">
            <v>0.03</v>
          </cell>
          <cell r="V757" t="str">
            <v>통케</v>
          </cell>
          <cell r="W757">
            <v>1.7999999999999999E-2</v>
          </cell>
        </row>
        <row r="758">
          <cell r="A758">
            <v>758</v>
          </cell>
          <cell r="B758" t="str">
            <v>옥내</v>
          </cell>
          <cell r="C758" t="str">
            <v>통신 케이블</v>
          </cell>
          <cell r="D758" t="str">
            <v>CPEV 0.65/15P</v>
          </cell>
          <cell r="E758" t="str">
            <v>m</v>
          </cell>
          <cell r="H758">
            <v>810</v>
          </cell>
          <cell r="I758">
            <v>1033</v>
          </cell>
          <cell r="J758">
            <v>853</v>
          </cell>
          <cell r="K758">
            <v>1216</v>
          </cell>
          <cell r="S758">
            <v>1033</v>
          </cell>
          <cell r="U758">
            <v>0.03</v>
          </cell>
          <cell r="V758" t="str">
            <v>통케</v>
          </cell>
          <cell r="W758">
            <v>2.1999999999999999E-2</v>
          </cell>
        </row>
        <row r="759">
          <cell r="A759">
            <v>759</v>
          </cell>
          <cell r="B759" t="str">
            <v>옥내</v>
          </cell>
          <cell r="C759" t="str">
            <v>통신 케이블</v>
          </cell>
          <cell r="D759" t="str">
            <v>CPEV 0.65/20P</v>
          </cell>
          <cell r="E759" t="str">
            <v>m</v>
          </cell>
          <cell r="H759">
            <v>810</v>
          </cell>
          <cell r="I759">
            <v>1224</v>
          </cell>
          <cell r="J759">
            <v>853</v>
          </cell>
          <cell r="K759">
            <v>1333</v>
          </cell>
          <cell r="S759">
            <v>1224</v>
          </cell>
          <cell r="U759">
            <v>0.03</v>
          </cell>
          <cell r="V759" t="str">
            <v>통케</v>
          </cell>
          <cell r="W759">
            <v>2.1999999999999999E-2</v>
          </cell>
        </row>
        <row r="760">
          <cell r="A760">
            <v>760</v>
          </cell>
          <cell r="B760" t="str">
            <v>옥내</v>
          </cell>
          <cell r="C760" t="str">
            <v>통신 케이블</v>
          </cell>
          <cell r="D760" t="str">
            <v>CPEV 0.65/25P</v>
          </cell>
          <cell r="E760" t="str">
            <v>m</v>
          </cell>
          <cell r="H760">
            <v>810</v>
          </cell>
          <cell r="I760">
            <v>1451</v>
          </cell>
          <cell r="J760">
            <v>853</v>
          </cell>
          <cell r="K760">
            <v>1581</v>
          </cell>
          <cell r="S760">
            <v>1451</v>
          </cell>
          <cell r="U760">
            <v>0.03</v>
          </cell>
          <cell r="V760" t="str">
            <v>통케</v>
          </cell>
          <cell r="W760">
            <v>2.3E-2</v>
          </cell>
        </row>
        <row r="761">
          <cell r="A761">
            <v>761</v>
          </cell>
          <cell r="B761" t="str">
            <v>옥내</v>
          </cell>
          <cell r="C761" t="str">
            <v>통신 케이블</v>
          </cell>
          <cell r="D761" t="str">
            <v>CPEV 0.65/30P</v>
          </cell>
          <cell r="E761" t="str">
            <v>m</v>
          </cell>
          <cell r="H761">
            <v>810</v>
          </cell>
          <cell r="I761">
            <v>1665</v>
          </cell>
          <cell r="J761">
            <v>853</v>
          </cell>
          <cell r="K761">
            <v>1813</v>
          </cell>
          <cell r="S761">
            <v>1665</v>
          </cell>
          <cell r="U761">
            <v>0.03</v>
          </cell>
          <cell r="V761" t="str">
            <v>통케</v>
          </cell>
          <cell r="W761">
            <v>2.3E-2</v>
          </cell>
        </row>
        <row r="762">
          <cell r="A762">
            <v>762</v>
          </cell>
          <cell r="S762" t="str">
            <v/>
          </cell>
        </row>
        <row r="763">
          <cell r="A763">
            <v>763</v>
          </cell>
          <cell r="S763" t="str">
            <v/>
          </cell>
        </row>
        <row r="764">
          <cell r="A764">
            <v>764</v>
          </cell>
          <cell r="S764" t="str">
            <v/>
          </cell>
        </row>
        <row r="765">
          <cell r="A765">
            <v>765</v>
          </cell>
          <cell r="B765" t="str">
            <v>지중</v>
          </cell>
          <cell r="C765" t="str">
            <v>통신 케이블</v>
          </cell>
          <cell r="D765" t="str">
            <v>CPEV 0.65/20P×2</v>
          </cell>
          <cell r="E765" t="str">
            <v>m</v>
          </cell>
          <cell r="H765">
            <v>810</v>
          </cell>
          <cell r="I765">
            <v>2448</v>
          </cell>
          <cell r="J765">
            <v>853</v>
          </cell>
          <cell r="K765">
            <v>2666</v>
          </cell>
          <cell r="S765">
            <v>2448</v>
          </cell>
          <cell r="U765">
            <v>0.03</v>
          </cell>
          <cell r="V765" t="str">
            <v>통케</v>
          </cell>
          <cell r="W765">
            <v>1.6199999999999999E-2</v>
          </cell>
          <cell r="X765" t="str">
            <v>보인</v>
          </cell>
          <cell r="Y765">
            <v>2.3400000000000001E-2</v>
          </cell>
        </row>
        <row r="766">
          <cell r="A766">
            <v>766</v>
          </cell>
          <cell r="B766" t="str">
            <v>지중</v>
          </cell>
          <cell r="C766" t="str">
            <v>통신 케이블</v>
          </cell>
          <cell r="D766" t="str">
            <v>CPEV 0.65/5P</v>
          </cell>
          <cell r="E766" t="str">
            <v>m</v>
          </cell>
          <cell r="H766">
            <v>810</v>
          </cell>
          <cell r="I766">
            <v>660</v>
          </cell>
          <cell r="J766">
            <v>853</v>
          </cell>
          <cell r="K766">
            <v>719</v>
          </cell>
          <cell r="S766">
            <v>660</v>
          </cell>
          <cell r="U766">
            <v>0.03</v>
          </cell>
          <cell r="V766" t="str">
            <v>통케</v>
          </cell>
          <cell r="W766">
            <v>8.0000000000000002E-3</v>
          </cell>
          <cell r="X766" t="str">
            <v>보인</v>
          </cell>
          <cell r="Y766">
            <v>1.2E-2</v>
          </cell>
        </row>
        <row r="767">
          <cell r="A767">
            <v>767</v>
          </cell>
          <cell r="B767" t="str">
            <v>지중</v>
          </cell>
          <cell r="C767" t="str">
            <v>통신 케이블</v>
          </cell>
          <cell r="D767" t="str">
            <v>CPEV 0.65/10P</v>
          </cell>
          <cell r="E767" t="str">
            <v>m</v>
          </cell>
          <cell r="H767">
            <v>810</v>
          </cell>
          <cell r="I767">
            <v>828</v>
          </cell>
          <cell r="J767">
            <v>853</v>
          </cell>
          <cell r="K767">
            <v>902</v>
          </cell>
          <cell r="S767">
            <v>828</v>
          </cell>
          <cell r="U767">
            <v>0.03</v>
          </cell>
          <cell r="V767" t="str">
            <v>통케</v>
          </cell>
          <cell r="W767">
            <v>8.0000000000000002E-3</v>
          </cell>
          <cell r="X767" t="str">
            <v>보인</v>
          </cell>
          <cell r="Y767">
            <v>1.2E-2</v>
          </cell>
        </row>
        <row r="768">
          <cell r="A768">
            <v>768</v>
          </cell>
          <cell r="B768" t="str">
            <v>지중</v>
          </cell>
          <cell r="C768" t="str">
            <v>통신 케이블</v>
          </cell>
          <cell r="D768" t="str">
            <v>CPEV 0.65/15P</v>
          </cell>
          <cell r="E768" t="str">
            <v>m</v>
          </cell>
          <cell r="H768">
            <v>810</v>
          </cell>
          <cell r="I768">
            <v>1033</v>
          </cell>
          <cell r="J768">
            <v>853</v>
          </cell>
          <cell r="K768">
            <v>1216</v>
          </cell>
          <cell r="S768">
            <v>1033</v>
          </cell>
          <cell r="U768">
            <v>0.03</v>
          </cell>
          <cell r="V768" t="str">
            <v>통케</v>
          </cell>
          <cell r="W768">
            <v>8.9999999999999993E-3</v>
          </cell>
          <cell r="X768" t="str">
            <v>보인</v>
          </cell>
          <cell r="Y768">
            <v>1.2999999999999999E-2</v>
          </cell>
        </row>
        <row r="769">
          <cell r="A769">
            <v>769</v>
          </cell>
          <cell r="B769" t="str">
            <v>지중</v>
          </cell>
          <cell r="C769" t="str">
            <v>통신 케이블</v>
          </cell>
          <cell r="D769" t="str">
            <v>CPEV 0.65/20P</v>
          </cell>
          <cell r="E769" t="str">
            <v>m</v>
          </cell>
          <cell r="H769">
            <v>810</v>
          </cell>
          <cell r="I769">
            <v>1224</v>
          </cell>
          <cell r="J769">
            <v>853</v>
          </cell>
          <cell r="K769">
            <v>1333</v>
          </cell>
          <cell r="S769">
            <v>1224</v>
          </cell>
          <cell r="U769">
            <v>0.03</v>
          </cell>
          <cell r="V769" t="str">
            <v>통케</v>
          </cell>
          <cell r="W769">
            <v>8.9999999999999993E-3</v>
          </cell>
          <cell r="X769" t="str">
            <v>보인</v>
          </cell>
          <cell r="Y769">
            <v>1.2999999999999999E-2</v>
          </cell>
        </row>
        <row r="770">
          <cell r="A770">
            <v>770</v>
          </cell>
          <cell r="B770" t="str">
            <v>지중</v>
          </cell>
          <cell r="C770" t="str">
            <v>통신 케이블</v>
          </cell>
          <cell r="D770" t="str">
            <v>CPEV 0.65/25P</v>
          </cell>
          <cell r="E770" t="str">
            <v>m</v>
          </cell>
          <cell r="H770">
            <v>810</v>
          </cell>
          <cell r="I770">
            <v>1451</v>
          </cell>
          <cell r="J770">
            <v>853</v>
          </cell>
          <cell r="K770">
            <v>1581</v>
          </cell>
          <cell r="S770">
            <v>1451</v>
          </cell>
          <cell r="U770">
            <v>0.03</v>
          </cell>
          <cell r="V770" t="str">
            <v>통케</v>
          </cell>
          <cell r="W770">
            <v>1.0999999999999999E-2</v>
          </cell>
          <cell r="X770" t="str">
            <v>보인</v>
          </cell>
          <cell r="Y770">
            <v>1.4999999999999999E-2</v>
          </cell>
        </row>
        <row r="771">
          <cell r="A771">
            <v>771</v>
          </cell>
          <cell r="B771" t="str">
            <v>지중</v>
          </cell>
          <cell r="C771" t="str">
            <v>통신 케이블</v>
          </cell>
          <cell r="D771" t="str">
            <v>CPEV 0.65/30P</v>
          </cell>
          <cell r="E771" t="str">
            <v>m</v>
          </cell>
          <cell r="H771">
            <v>810</v>
          </cell>
          <cell r="I771">
            <v>1665</v>
          </cell>
          <cell r="J771">
            <v>853</v>
          </cell>
          <cell r="K771">
            <v>1813</v>
          </cell>
          <cell r="S771">
            <v>1665</v>
          </cell>
          <cell r="U771">
            <v>0.03</v>
          </cell>
          <cell r="V771" t="str">
            <v>통케</v>
          </cell>
          <cell r="W771">
            <v>1.0999999999999999E-2</v>
          </cell>
          <cell r="X771" t="str">
            <v>보인</v>
          </cell>
          <cell r="Y771">
            <v>1.4999999999999999E-2</v>
          </cell>
        </row>
        <row r="772">
          <cell r="A772">
            <v>772</v>
          </cell>
          <cell r="S772" t="str">
            <v/>
          </cell>
        </row>
        <row r="773">
          <cell r="A773">
            <v>773</v>
          </cell>
          <cell r="S773" t="str">
            <v/>
          </cell>
        </row>
        <row r="774">
          <cell r="A774">
            <v>774</v>
          </cell>
          <cell r="S774" t="str">
            <v/>
          </cell>
        </row>
        <row r="775">
          <cell r="A775">
            <v>775</v>
          </cell>
          <cell r="S775" t="str">
            <v/>
          </cell>
        </row>
        <row r="776">
          <cell r="A776">
            <v>776</v>
          </cell>
          <cell r="C776" t="str">
            <v>동축 케이블</v>
          </cell>
          <cell r="D776" t="str">
            <v>ECX  5C-2V</v>
          </cell>
          <cell r="E776" t="str">
            <v>m</v>
          </cell>
          <cell r="H776">
            <v>810</v>
          </cell>
          <cell r="I776">
            <v>450</v>
          </cell>
          <cell r="J776">
            <v>854</v>
          </cell>
          <cell r="K776">
            <v>488</v>
          </cell>
          <cell r="S776">
            <v>450</v>
          </cell>
          <cell r="U776">
            <v>0.03</v>
          </cell>
          <cell r="V776" t="str">
            <v>통설</v>
          </cell>
          <cell r="W776">
            <v>1.7999999999999999E-2</v>
          </cell>
        </row>
        <row r="777">
          <cell r="A777">
            <v>777</v>
          </cell>
          <cell r="C777" t="str">
            <v>동축 케이블</v>
          </cell>
          <cell r="D777" t="str">
            <v>ECX  7C-2V</v>
          </cell>
          <cell r="E777" t="str">
            <v>m</v>
          </cell>
          <cell r="H777">
            <v>778</v>
          </cell>
          <cell r="I777">
            <v>813</v>
          </cell>
          <cell r="J777">
            <v>854</v>
          </cell>
          <cell r="K777">
            <v>883</v>
          </cell>
          <cell r="S777">
            <v>813</v>
          </cell>
          <cell r="U777">
            <v>0.03</v>
          </cell>
          <cell r="V777" t="str">
            <v>통설</v>
          </cell>
          <cell r="W777">
            <v>2.1999999999999999E-2</v>
          </cell>
        </row>
        <row r="778">
          <cell r="A778">
            <v>778</v>
          </cell>
          <cell r="C778" t="str">
            <v>동축 케이블</v>
          </cell>
          <cell r="D778" t="str">
            <v>ECX 10C-2V</v>
          </cell>
          <cell r="E778" t="str">
            <v>m</v>
          </cell>
          <cell r="H778">
            <v>778</v>
          </cell>
          <cell r="I778">
            <v>1224</v>
          </cell>
          <cell r="J778">
            <v>854</v>
          </cell>
          <cell r="K778">
            <v>1329</v>
          </cell>
          <cell r="S778">
            <v>1224</v>
          </cell>
          <cell r="U778">
            <v>0.03</v>
          </cell>
          <cell r="V778" t="str">
            <v>통설</v>
          </cell>
          <cell r="W778">
            <v>3.2000000000000001E-2</v>
          </cell>
        </row>
        <row r="779">
          <cell r="A779">
            <v>779</v>
          </cell>
          <cell r="C779" t="str">
            <v>고발포 동축 케이블</v>
          </cell>
          <cell r="D779" t="str">
            <v>HFB 10C</v>
          </cell>
          <cell r="E779" t="str">
            <v>m</v>
          </cell>
          <cell r="H779">
            <v>811</v>
          </cell>
          <cell r="I779">
            <v>1348</v>
          </cell>
          <cell r="J779">
            <v>854</v>
          </cell>
          <cell r="K779">
            <v>1200</v>
          </cell>
          <cell r="S779">
            <v>1200</v>
          </cell>
          <cell r="U779">
            <v>0.03</v>
          </cell>
          <cell r="V779" t="str">
            <v>통설</v>
          </cell>
          <cell r="W779">
            <v>3.2000000000000001E-2</v>
          </cell>
        </row>
        <row r="780">
          <cell r="A780">
            <v>779</v>
          </cell>
          <cell r="C780" t="str">
            <v>고발포 동축 케이블</v>
          </cell>
          <cell r="D780" t="str">
            <v>HFB 5C</v>
          </cell>
          <cell r="E780" t="str">
            <v>m</v>
          </cell>
          <cell r="H780">
            <v>811</v>
          </cell>
          <cell r="I780">
            <v>480</v>
          </cell>
          <cell r="J780">
            <v>854</v>
          </cell>
          <cell r="K780">
            <v>430</v>
          </cell>
          <cell r="S780">
            <v>430</v>
          </cell>
          <cell r="U780">
            <v>0.03</v>
          </cell>
          <cell r="V780" t="str">
            <v>통설</v>
          </cell>
          <cell r="W780">
            <v>3.2000000000000001E-2</v>
          </cell>
        </row>
        <row r="781">
          <cell r="A781">
            <v>781</v>
          </cell>
          <cell r="C781" t="str">
            <v>DATA CABLE</v>
          </cell>
          <cell r="D781" t="str">
            <v>DUAL</v>
          </cell>
          <cell r="E781" t="str">
            <v>m</v>
          </cell>
          <cell r="L781" t="str">
            <v>일호기전</v>
          </cell>
          <cell r="M781">
            <v>1500</v>
          </cell>
          <cell r="S781">
            <v>1500</v>
          </cell>
          <cell r="U781">
            <v>0.05</v>
          </cell>
          <cell r="V781" t="str">
            <v>저케</v>
          </cell>
          <cell r="W781">
            <v>1.6E-2</v>
          </cell>
        </row>
        <row r="782">
          <cell r="A782">
            <v>782</v>
          </cell>
          <cell r="C782" t="str">
            <v>AUDIO CABLE</v>
          </cell>
          <cell r="D782" t="str">
            <v>MW-3100</v>
          </cell>
          <cell r="E782" t="str">
            <v>m</v>
          </cell>
          <cell r="L782" t="str">
            <v>(주)경일기업</v>
          </cell>
          <cell r="M782">
            <v>550</v>
          </cell>
          <cell r="S782">
            <v>550</v>
          </cell>
          <cell r="U782">
            <v>0.05</v>
          </cell>
          <cell r="V782" t="str">
            <v>저케</v>
          </cell>
          <cell r="W782">
            <v>1.6E-2</v>
          </cell>
        </row>
        <row r="783">
          <cell r="A783">
            <v>783</v>
          </cell>
          <cell r="S783" t="str">
            <v/>
          </cell>
        </row>
        <row r="784">
          <cell r="A784">
            <v>784</v>
          </cell>
          <cell r="S784" t="str">
            <v/>
          </cell>
        </row>
        <row r="785">
          <cell r="A785">
            <v>785</v>
          </cell>
          <cell r="C785" t="str">
            <v>잡자재및소모품비</v>
          </cell>
          <cell r="D785" t="str">
            <v>배관배선자재비의 2%</v>
          </cell>
          <cell r="E785" t="str">
            <v>식</v>
          </cell>
          <cell r="S785">
            <v>0</v>
          </cell>
        </row>
        <row r="786">
          <cell r="A786">
            <v>786</v>
          </cell>
          <cell r="S786" t="str">
            <v/>
          </cell>
        </row>
        <row r="787">
          <cell r="A787">
            <v>787</v>
          </cell>
          <cell r="C787" t="str">
            <v>노말 밴드</v>
          </cell>
          <cell r="D787" t="str">
            <v>ST  28C</v>
          </cell>
          <cell r="E787" t="str">
            <v>EA</v>
          </cell>
          <cell r="H787">
            <v>820</v>
          </cell>
          <cell r="I787">
            <v>1875</v>
          </cell>
          <cell r="J787">
            <v>871</v>
          </cell>
          <cell r="K787">
            <v>1969</v>
          </cell>
          <cell r="S787">
            <v>1875</v>
          </cell>
        </row>
        <row r="788">
          <cell r="A788">
            <v>788</v>
          </cell>
          <cell r="C788" t="str">
            <v>노말 밴드</v>
          </cell>
          <cell r="D788" t="str">
            <v>ST  36C</v>
          </cell>
          <cell r="E788" t="str">
            <v>EA</v>
          </cell>
          <cell r="H788">
            <v>820</v>
          </cell>
          <cell r="I788">
            <v>2500</v>
          </cell>
          <cell r="J788">
            <v>871</v>
          </cell>
          <cell r="K788">
            <v>2625</v>
          </cell>
          <cell r="S788">
            <v>2500</v>
          </cell>
        </row>
        <row r="789">
          <cell r="A789">
            <v>789</v>
          </cell>
          <cell r="C789" t="str">
            <v>노말 밴드</v>
          </cell>
          <cell r="D789" t="str">
            <v>ST  42C</v>
          </cell>
          <cell r="E789" t="str">
            <v>EA</v>
          </cell>
          <cell r="H789">
            <v>820</v>
          </cell>
          <cell r="I789">
            <v>3250</v>
          </cell>
          <cell r="J789">
            <v>871</v>
          </cell>
          <cell r="K789">
            <v>3413</v>
          </cell>
          <cell r="S789">
            <v>3250</v>
          </cell>
        </row>
        <row r="790">
          <cell r="A790">
            <v>790</v>
          </cell>
          <cell r="C790" t="str">
            <v>노말 밴드</v>
          </cell>
          <cell r="D790" t="str">
            <v>ST  54C</v>
          </cell>
          <cell r="E790" t="str">
            <v>EA</v>
          </cell>
          <cell r="H790">
            <v>820</v>
          </cell>
          <cell r="I790">
            <v>4625</v>
          </cell>
          <cell r="J790">
            <v>871</v>
          </cell>
          <cell r="K790">
            <v>4856</v>
          </cell>
          <cell r="S790">
            <v>4625</v>
          </cell>
        </row>
        <row r="791">
          <cell r="A791">
            <v>791</v>
          </cell>
          <cell r="C791" t="str">
            <v>노말 밴드</v>
          </cell>
          <cell r="D791" t="str">
            <v>ST  70C</v>
          </cell>
          <cell r="E791" t="str">
            <v>EA</v>
          </cell>
          <cell r="H791">
            <v>820</v>
          </cell>
          <cell r="I791">
            <v>7500</v>
          </cell>
          <cell r="J791">
            <v>871</v>
          </cell>
          <cell r="K791">
            <v>7875</v>
          </cell>
          <cell r="S791">
            <v>7500</v>
          </cell>
        </row>
        <row r="792">
          <cell r="A792">
            <v>792</v>
          </cell>
          <cell r="C792" t="str">
            <v>노말 밴드</v>
          </cell>
          <cell r="D792" t="str">
            <v>ST  82C</v>
          </cell>
          <cell r="E792" t="str">
            <v>EA</v>
          </cell>
          <cell r="H792">
            <v>820</v>
          </cell>
          <cell r="I792">
            <v>12150</v>
          </cell>
          <cell r="J792">
            <v>871</v>
          </cell>
          <cell r="K792">
            <v>11813</v>
          </cell>
          <cell r="S792">
            <v>11813</v>
          </cell>
        </row>
        <row r="793">
          <cell r="A793">
            <v>793</v>
          </cell>
          <cell r="C793" t="str">
            <v>노말 밴드</v>
          </cell>
          <cell r="D793" t="str">
            <v>ST  104C</v>
          </cell>
          <cell r="E793" t="str">
            <v>EA</v>
          </cell>
          <cell r="H793">
            <v>820</v>
          </cell>
          <cell r="I793">
            <v>21250</v>
          </cell>
          <cell r="J793">
            <v>871</v>
          </cell>
          <cell r="K793">
            <v>22313</v>
          </cell>
          <cell r="S793">
            <v>21250</v>
          </cell>
        </row>
        <row r="794">
          <cell r="A794">
            <v>794</v>
          </cell>
          <cell r="C794" t="str">
            <v>압착 단자</v>
          </cell>
          <cell r="D794" t="str">
            <v>38sq</v>
          </cell>
          <cell r="E794" t="str">
            <v>EA</v>
          </cell>
          <cell r="H794">
            <v>814</v>
          </cell>
          <cell r="I794">
            <v>200</v>
          </cell>
          <cell r="J794">
            <v>861</v>
          </cell>
          <cell r="K794">
            <v>143</v>
          </cell>
          <cell r="S794">
            <v>143</v>
          </cell>
          <cell r="V794" t="str">
            <v>내선</v>
          </cell>
          <cell r="W794">
            <v>0.11399999999999999</v>
          </cell>
        </row>
        <row r="795">
          <cell r="A795">
            <v>795</v>
          </cell>
          <cell r="C795" t="str">
            <v>압착 단자</v>
          </cell>
          <cell r="D795" t="str">
            <v>60sq</v>
          </cell>
          <cell r="E795" t="str">
            <v>EA</v>
          </cell>
          <cell r="H795">
            <v>814</v>
          </cell>
          <cell r="I795">
            <v>350</v>
          </cell>
          <cell r="J795">
            <v>861</v>
          </cell>
          <cell r="K795">
            <v>403</v>
          </cell>
          <cell r="S795">
            <v>350</v>
          </cell>
          <cell r="V795" t="str">
            <v>내선</v>
          </cell>
          <cell r="W795">
            <v>0.13800000000000001</v>
          </cell>
        </row>
        <row r="796">
          <cell r="A796">
            <v>796</v>
          </cell>
          <cell r="S796" t="str">
            <v/>
          </cell>
        </row>
        <row r="797">
          <cell r="A797">
            <v>797</v>
          </cell>
          <cell r="S797" t="str">
            <v/>
          </cell>
        </row>
        <row r="798">
          <cell r="A798">
            <v>798</v>
          </cell>
          <cell r="S798" t="str">
            <v/>
          </cell>
        </row>
        <row r="799">
          <cell r="A799">
            <v>799</v>
          </cell>
          <cell r="C799" t="str">
            <v>노말 밴드</v>
          </cell>
          <cell r="D799" t="str">
            <v>HI-PVC  28C</v>
          </cell>
          <cell r="E799" t="str">
            <v>EA</v>
          </cell>
          <cell r="H799">
            <v>824</v>
          </cell>
          <cell r="I799">
            <v>979</v>
          </cell>
          <cell r="J799">
            <v>874</v>
          </cell>
          <cell r="K799">
            <v>810</v>
          </cell>
          <cell r="S799">
            <v>810</v>
          </cell>
        </row>
        <row r="800">
          <cell r="A800">
            <v>800</v>
          </cell>
          <cell r="C800" t="str">
            <v>노말 밴드</v>
          </cell>
          <cell r="D800" t="str">
            <v>HI-PVC  36C</v>
          </cell>
          <cell r="E800" t="str">
            <v>EA</v>
          </cell>
          <cell r="H800">
            <v>824</v>
          </cell>
          <cell r="I800">
            <v>1101</v>
          </cell>
          <cell r="J800">
            <v>874</v>
          </cell>
          <cell r="K800">
            <v>1119</v>
          </cell>
          <cell r="S800">
            <v>1101</v>
          </cell>
        </row>
        <row r="801">
          <cell r="A801">
            <v>801</v>
          </cell>
          <cell r="C801" t="str">
            <v>노말 밴드</v>
          </cell>
          <cell r="D801" t="str">
            <v>HI-PVC  42C</v>
          </cell>
          <cell r="E801" t="str">
            <v>EA</v>
          </cell>
          <cell r="H801">
            <v>824</v>
          </cell>
          <cell r="I801">
            <v>1468</v>
          </cell>
          <cell r="J801">
            <v>874</v>
          </cell>
          <cell r="K801">
            <v>1463</v>
          </cell>
          <cell r="S801">
            <v>1463</v>
          </cell>
        </row>
        <row r="802">
          <cell r="A802">
            <v>802</v>
          </cell>
          <cell r="C802" t="str">
            <v>노말 밴드</v>
          </cell>
          <cell r="D802" t="str">
            <v>HI-PVC  54C</v>
          </cell>
          <cell r="E802" t="str">
            <v>EA</v>
          </cell>
          <cell r="H802">
            <v>824</v>
          </cell>
          <cell r="I802">
            <v>2478</v>
          </cell>
          <cell r="J802">
            <v>874</v>
          </cell>
          <cell r="K802">
            <v>2308</v>
          </cell>
          <cell r="S802">
            <v>2308</v>
          </cell>
        </row>
        <row r="803">
          <cell r="A803">
            <v>803</v>
          </cell>
          <cell r="C803" t="str">
            <v>노말 밴드</v>
          </cell>
          <cell r="D803" t="str">
            <v>HI-PVC  70C</v>
          </cell>
          <cell r="E803" t="str">
            <v>EA</v>
          </cell>
          <cell r="H803">
            <v>824</v>
          </cell>
          <cell r="I803">
            <v>4151</v>
          </cell>
          <cell r="J803">
            <v>874</v>
          </cell>
          <cell r="K803">
            <v>3341</v>
          </cell>
          <cell r="S803">
            <v>3341</v>
          </cell>
        </row>
        <row r="804">
          <cell r="A804">
            <v>804</v>
          </cell>
          <cell r="C804" t="str">
            <v>노말 밴드</v>
          </cell>
          <cell r="D804" t="str">
            <v>HI-PVC  82C</v>
          </cell>
          <cell r="E804" t="str">
            <v>EA</v>
          </cell>
          <cell r="H804">
            <v>824</v>
          </cell>
          <cell r="I804">
            <v>6200</v>
          </cell>
          <cell r="J804">
            <v>874</v>
          </cell>
          <cell r="K804">
            <v>4667</v>
          </cell>
          <cell r="S804">
            <v>4667</v>
          </cell>
        </row>
        <row r="805">
          <cell r="A805">
            <v>805</v>
          </cell>
          <cell r="C805" t="str">
            <v>노말 밴드</v>
          </cell>
          <cell r="D805" t="str">
            <v>HI-PVC 104C</v>
          </cell>
          <cell r="E805" t="str">
            <v>EA</v>
          </cell>
          <cell r="H805">
            <v>824</v>
          </cell>
          <cell r="I805">
            <v>8400</v>
          </cell>
          <cell r="J805">
            <v>874</v>
          </cell>
          <cell r="K805">
            <v>7030</v>
          </cell>
          <cell r="S805">
            <v>7030</v>
          </cell>
        </row>
        <row r="806">
          <cell r="A806">
            <v>806</v>
          </cell>
          <cell r="C806" t="str">
            <v>동관 단자</v>
          </cell>
          <cell r="D806" t="str">
            <v>100sq</v>
          </cell>
          <cell r="E806" t="str">
            <v>EA</v>
          </cell>
          <cell r="H806">
            <v>814</v>
          </cell>
          <cell r="I806">
            <v>2500</v>
          </cell>
          <cell r="J806">
            <v>861</v>
          </cell>
          <cell r="K806">
            <v>2080</v>
          </cell>
          <cell r="S806">
            <v>2080</v>
          </cell>
        </row>
        <row r="807">
          <cell r="A807">
            <v>807</v>
          </cell>
          <cell r="C807" t="str">
            <v>동관 단자</v>
          </cell>
          <cell r="D807" t="str">
            <v>150sq</v>
          </cell>
          <cell r="E807" t="str">
            <v>EA</v>
          </cell>
          <cell r="H807">
            <v>783</v>
          </cell>
          <cell r="I807">
            <v>4100</v>
          </cell>
          <cell r="J807">
            <v>861</v>
          </cell>
          <cell r="K807">
            <v>3380</v>
          </cell>
          <cell r="S807">
            <v>3380</v>
          </cell>
        </row>
        <row r="808">
          <cell r="A808">
            <v>808</v>
          </cell>
          <cell r="C808" t="str">
            <v>동관 단자</v>
          </cell>
          <cell r="D808" t="str">
            <v>200sq</v>
          </cell>
          <cell r="E808" t="str">
            <v>EA</v>
          </cell>
          <cell r="H808">
            <v>783</v>
          </cell>
          <cell r="I808">
            <v>5350</v>
          </cell>
          <cell r="J808">
            <v>861</v>
          </cell>
          <cell r="K808">
            <v>4550</v>
          </cell>
          <cell r="S808">
            <v>4550</v>
          </cell>
        </row>
        <row r="809">
          <cell r="A809">
            <v>809</v>
          </cell>
          <cell r="C809" t="str">
            <v>동관 단자</v>
          </cell>
          <cell r="D809" t="str">
            <v>250sq</v>
          </cell>
          <cell r="E809" t="str">
            <v>EA</v>
          </cell>
          <cell r="H809">
            <v>783</v>
          </cell>
          <cell r="I809">
            <v>7150</v>
          </cell>
          <cell r="J809">
            <v>861</v>
          </cell>
          <cell r="K809">
            <v>5200</v>
          </cell>
          <cell r="S809">
            <v>5200</v>
          </cell>
        </row>
        <row r="810">
          <cell r="A810">
            <v>810</v>
          </cell>
          <cell r="C810" t="str">
            <v>동관 단자</v>
          </cell>
          <cell r="D810" t="str">
            <v>325sq</v>
          </cell>
          <cell r="E810" t="str">
            <v>EA</v>
          </cell>
          <cell r="H810">
            <v>783</v>
          </cell>
          <cell r="I810">
            <v>11200</v>
          </cell>
          <cell r="J810">
            <v>861</v>
          </cell>
          <cell r="K810">
            <v>8450</v>
          </cell>
          <cell r="S810">
            <v>8450</v>
          </cell>
        </row>
        <row r="811">
          <cell r="A811">
            <v>811</v>
          </cell>
          <cell r="C811" t="str">
            <v>FLEXIBLE  CONNECTOR</v>
          </cell>
          <cell r="D811" t="str">
            <v>PVC 16C-CD</v>
          </cell>
          <cell r="E811" t="str">
            <v>EA</v>
          </cell>
          <cell r="H811">
            <v>821</v>
          </cell>
          <cell r="I811">
            <v>850</v>
          </cell>
          <cell r="J811">
            <v>870</v>
          </cell>
          <cell r="K811">
            <v>370</v>
          </cell>
          <cell r="S811">
            <v>370</v>
          </cell>
        </row>
        <row r="812">
          <cell r="A812">
            <v>812</v>
          </cell>
          <cell r="C812" t="str">
            <v>FLEXIBLE  CONNECTOR</v>
          </cell>
          <cell r="D812" t="str">
            <v>방수용콘넥타16C-황동</v>
          </cell>
          <cell r="E812" t="str">
            <v>EA</v>
          </cell>
          <cell r="H812">
            <v>821</v>
          </cell>
          <cell r="I812">
            <v>1370</v>
          </cell>
          <cell r="J812">
            <v>870</v>
          </cell>
          <cell r="K812">
            <v>1430</v>
          </cell>
          <cell r="S812">
            <v>1370</v>
          </cell>
        </row>
        <row r="813">
          <cell r="A813">
            <v>813</v>
          </cell>
          <cell r="C813" t="str">
            <v>FLEXIBLE  CONNECTOR</v>
          </cell>
          <cell r="D813" t="str">
            <v>방수용콘넥타22C-황동</v>
          </cell>
          <cell r="E813" t="str">
            <v>EA</v>
          </cell>
          <cell r="H813">
            <v>821</v>
          </cell>
          <cell r="I813">
            <v>1890</v>
          </cell>
          <cell r="J813">
            <v>871</v>
          </cell>
          <cell r="K813">
            <v>2100</v>
          </cell>
          <cell r="S813">
            <v>1890</v>
          </cell>
        </row>
        <row r="814">
          <cell r="A814">
            <v>814</v>
          </cell>
          <cell r="C814" t="str">
            <v>FLEXIBLE  CONNECTOR</v>
          </cell>
          <cell r="D814" t="str">
            <v>방수용콘넥타28C-황동</v>
          </cell>
          <cell r="E814" t="str">
            <v>EA</v>
          </cell>
          <cell r="H814">
            <v>821</v>
          </cell>
          <cell r="I814">
            <v>2300</v>
          </cell>
          <cell r="J814">
            <v>871</v>
          </cell>
          <cell r="K814">
            <v>2380</v>
          </cell>
          <cell r="S814">
            <v>2300</v>
          </cell>
        </row>
        <row r="815">
          <cell r="A815">
            <v>815</v>
          </cell>
          <cell r="C815" t="str">
            <v>FLEXIBLE  CONNECTOR</v>
          </cell>
          <cell r="D815" t="str">
            <v>방수용콘넥타36C-황동</v>
          </cell>
          <cell r="E815" t="str">
            <v>EA</v>
          </cell>
          <cell r="H815">
            <v>821</v>
          </cell>
          <cell r="I815">
            <v>3620</v>
          </cell>
          <cell r="J815">
            <v>871</v>
          </cell>
          <cell r="K815">
            <v>3710</v>
          </cell>
          <cell r="S815">
            <v>3620</v>
          </cell>
        </row>
        <row r="816">
          <cell r="A816">
            <v>816</v>
          </cell>
          <cell r="C816" t="str">
            <v>FLEXIBLE  CONNECTOR</v>
          </cell>
          <cell r="D816" t="str">
            <v>방수용콘넥타42C-황동</v>
          </cell>
          <cell r="E816" t="str">
            <v>EA</v>
          </cell>
          <cell r="H816">
            <v>821</v>
          </cell>
          <cell r="I816">
            <v>5450</v>
          </cell>
          <cell r="J816">
            <v>871</v>
          </cell>
          <cell r="K816">
            <v>4750</v>
          </cell>
          <cell r="S816">
            <v>4750</v>
          </cell>
        </row>
        <row r="817">
          <cell r="A817">
            <v>817</v>
          </cell>
          <cell r="C817" t="str">
            <v>FLEXIBLE  CONNECTOR</v>
          </cell>
          <cell r="D817" t="str">
            <v>방수용콘넥타54C-황동</v>
          </cell>
          <cell r="E817" t="str">
            <v>EA</v>
          </cell>
          <cell r="H817">
            <v>821</v>
          </cell>
          <cell r="I817">
            <v>7370</v>
          </cell>
          <cell r="J817">
            <v>871</v>
          </cell>
          <cell r="K817">
            <v>6460</v>
          </cell>
          <cell r="S817">
            <v>6460</v>
          </cell>
        </row>
        <row r="818">
          <cell r="A818">
            <v>818</v>
          </cell>
          <cell r="C818" t="str">
            <v>FLEXIBLE  CONNECTOR</v>
          </cell>
          <cell r="D818" t="str">
            <v>방수용콘넥타104C-황동</v>
          </cell>
          <cell r="E818" t="str">
            <v>EA</v>
          </cell>
          <cell r="H818">
            <v>821</v>
          </cell>
          <cell r="I818">
            <v>32000</v>
          </cell>
          <cell r="J818">
            <v>871</v>
          </cell>
          <cell r="K818">
            <v>26500</v>
          </cell>
          <cell r="S818">
            <v>26500</v>
          </cell>
        </row>
        <row r="819">
          <cell r="A819">
            <v>819</v>
          </cell>
          <cell r="C819" t="str">
            <v>FLEXIBLE  CONNECTOR</v>
          </cell>
          <cell r="D819" t="str">
            <v>방수용콘넥타70C-황동</v>
          </cell>
          <cell r="E819" t="str">
            <v>EA</v>
          </cell>
          <cell r="H819">
            <v>821</v>
          </cell>
          <cell r="I819">
            <v>11200</v>
          </cell>
          <cell r="J819">
            <v>871</v>
          </cell>
          <cell r="K819">
            <v>10450</v>
          </cell>
          <cell r="S819">
            <v>10450</v>
          </cell>
        </row>
        <row r="820">
          <cell r="A820">
            <v>820</v>
          </cell>
          <cell r="C820" t="str">
            <v>FLEXIBLE  CONNECTOR</v>
          </cell>
          <cell r="D820" t="str">
            <v>PLICA 방수 #15</v>
          </cell>
          <cell r="E820" t="str">
            <v>EA</v>
          </cell>
          <cell r="H820">
            <v>822</v>
          </cell>
          <cell r="I820">
            <v>950</v>
          </cell>
          <cell r="J820">
            <v>872</v>
          </cell>
          <cell r="K820">
            <v>950</v>
          </cell>
          <cell r="S820">
            <v>950</v>
          </cell>
        </row>
        <row r="821">
          <cell r="A821">
            <v>821</v>
          </cell>
          <cell r="C821" t="str">
            <v>FLEXIBLE  CONNECTOR</v>
          </cell>
          <cell r="D821" t="str">
            <v>PLICA 방수 #17</v>
          </cell>
          <cell r="E821" t="str">
            <v>EA</v>
          </cell>
          <cell r="H821">
            <v>822</v>
          </cell>
          <cell r="I821">
            <v>950</v>
          </cell>
          <cell r="J821">
            <v>872</v>
          </cell>
          <cell r="K821">
            <v>950</v>
          </cell>
          <cell r="S821">
            <v>950</v>
          </cell>
        </row>
        <row r="822">
          <cell r="A822">
            <v>822</v>
          </cell>
          <cell r="C822" t="str">
            <v>FLEXIBLE  CONNECTOR</v>
          </cell>
          <cell r="D822" t="str">
            <v>PLICA 방수 #24</v>
          </cell>
          <cell r="E822" t="str">
            <v>EA</v>
          </cell>
          <cell r="H822">
            <v>822</v>
          </cell>
          <cell r="I822">
            <v>1210</v>
          </cell>
          <cell r="J822">
            <v>872</v>
          </cell>
          <cell r="K822">
            <v>1210</v>
          </cell>
          <cell r="S822">
            <v>1210</v>
          </cell>
        </row>
        <row r="823">
          <cell r="A823">
            <v>823</v>
          </cell>
          <cell r="C823" t="str">
            <v>FLEXIBLE  CONNECTOR</v>
          </cell>
          <cell r="D823" t="str">
            <v>PLICA 방수 #30</v>
          </cell>
          <cell r="E823" t="str">
            <v>EA</v>
          </cell>
          <cell r="H823">
            <v>822</v>
          </cell>
          <cell r="I823">
            <v>1520</v>
          </cell>
          <cell r="J823">
            <v>872</v>
          </cell>
          <cell r="K823">
            <v>1520</v>
          </cell>
          <cell r="S823">
            <v>1520</v>
          </cell>
        </row>
        <row r="824">
          <cell r="A824">
            <v>824</v>
          </cell>
          <cell r="C824" t="str">
            <v>FLEXIBLE  CONNECTOR</v>
          </cell>
          <cell r="D824" t="str">
            <v>PLICA 방수 #38</v>
          </cell>
          <cell r="E824" t="str">
            <v>EA</v>
          </cell>
          <cell r="H824">
            <v>822</v>
          </cell>
          <cell r="I824">
            <v>2240</v>
          </cell>
          <cell r="J824">
            <v>872</v>
          </cell>
          <cell r="K824">
            <v>2240</v>
          </cell>
          <cell r="S824">
            <v>2240</v>
          </cell>
        </row>
        <row r="825">
          <cell r="A825">
            <v>825</v>
          </cell>
          <cell r="C825" t="str">
            <v>FLEXIBLE  CONNECTOR</v>
          </cell>
          <cell r="D825" t="str">
            <v>PLICA 방수 #50</v>
          </cell>
          <cell r="E825" t="str">
            <v>EA</v>
          </cell>
          <cell r="H825">
            <v>822</v>
          </cell>
          <cell r="I825">
            <v>3070</v>
          </cell>
          <cell r="J825">
            <v>872</v>
          </cell>
          <cell r="K825">
            <v>3070</v>
          </cell>
          <cell r="S825">
            <v>3070</v>
          </cell>
        </row>
        <row r="826">
          <cell r="A826">
            <v>826</v>
          </cell>
          <cell r="S826" t="str">
            <v/>
          </cell>
        </row>
        <row r="827">
          <cell r="A827">
            <v>827</v>
          </cell>
          <cell r="S827" t="str">
            <v/>
          </cell>
        </row>
        <row r="828">
          <cell r="A828">
            <v>828</v>
          </cell>
          <cell r="C828" t="str">
            <v>케이블 헤드 8sq</v>
          </cell>
          <cell r="D828" t="str">
            <v>3.3KV/3C  3단말/KIT</v>
          </cell>
          <cell r="E828" t="str">
            <v>set</v>
          </cell>
          <cell r="J828">
            <v>863</v>
          </cell>
          <cell r="S828">
            <v>0</v>
          </cell>
          <cell r="V828" t="str">
            <v>고케</v>
          </cell>
          <cell r="W828">
            <v>0.56999999999999995</v>
          </cell>
        </row>
        <row r="829">
          <cell r="A829">
            <v>829</v>
          </cell>
          <cell r="C829" t="str">
            <v>케이블 헤드 14sq</v>
          </cell>
          <cell r="D829" t="str">
            <v>3.3KV/3C  3단말/KIT</v>
          </cell>
          <cell r="E829" t="str">
            <v>set</v>
          </cell>
          <cell r="J829">
            <v>863</v>
          </cell>
          <cell r="S829">
            <v>0</v>
          </cell>
          <cell r="V829" t="str">
            <v>고케</v>
          </cell>
          <cell r="W829">
            <v>0.6</v>
          </cell>
        </row>
        <row r="830">
          <cell r="A830">
            <v>830</v>
          </cell>
          <cell r="C830" t="str">
            <v>케이블 헤드 22sq</v>
          </cell>
          <cell r="D830" t="str">
            <v>3.3KV/3C  3단말/KIT</v>
          </cell>
          <cell r="E830" t="str">
            <v>set</v>
          </cell>
          <cell r="J830">
            <v>863</v>
          </cell>
          <cell r="K830">
            <v>86800</v>
          </cell>
          <cell r="S830">
            <v>86800</v>
          </cell>
          <cell r="V830" t="str">
            <v>고케</v>
          </cell>
          <cell r="W830">
            <v>0.77</v>
          </cell>
        </row>
        <row r="831">
          <cell r="A831">
            <v>831</v>
          </cell>
          <cell r="C831" t="str">
            <v>케이블 헤드 30sq</v>
          </cell>
          <cell r="D831" t="str">
            <v>3.3KV/3C  3단말/KIT</v>
          </cell>
          <cell r="E831" t="str">
            <v>set</v>
          </cell>
          <cell r="J831">
            <v>863</v>
          </cell>
          <cell r="S831">
            <v>0</v>
          </cell>
          <cell r="V831" t="str">
            <v>고케</v>
          </cell>
          <cell r="W831">
            <v>0.84</v>
          </cell>
        </row>
        <row r="832">
          <cell r="A832">
            <v>832</v>
          </cell>
          <cell r="C832" t="str">
            <v>케이블 헤드 38sq</v>
          </cell>
          <cell r="D832" t="str">
            <v>3.3KV/3C  3단말/KIT</v>
          </cell>
          <cell r="E832" t="str">
            <v>set</v>
          </cell>
          <cell r="J832">
            <v>863</v>
          </cell>
          <cell r="K832">
            <v>89700</v>
          </cell>
          <cell r="S832">
            <v>89700</v>
          </cell>
          <cell r="V832" t="str">
            <v>고케</v>
          </cell>
          <cell r="W832">
            <v>0.92</v>
          </cell>
        </row>
        <row r="833">
          <cell r="A833">
            <v>833</v>
          </cell>
          <cell r="C833" t="str">
            <v>케이블 헤드 50sq</v>
          </cell>
          <cell r="D833" t="str">
            <v>3.3KV/3C  3단말/KIT</v>
          </cell>
          <cell r="E833" t="str">
            <v>set</v>
          </cell>
          <cell r="J833">
            <v>863</v>
          </cell>
          <cell r="S833">
            <v>0</v>
          </cell>
          <cell r="V833" t="str">
            <v>고케</v>
          </cell>
          <cell r="W833">
            <v>1.01</v>
          </cell>
        </row>
        <row r="834">
          <cell r="A834">
            <v>834</v>
          </cell>
          <cell r="C834" t="str">
            <v>케이블 헤드 60sq</v>
          </cell>
          <cell r="D834" t="str">
            <v>3.3KV/3C  3단말/KIT</v>
          </cell>
          <cell r="E834" t="str">
            <v>set</v>
          </cell>
          <cell r="J834">
            <v>863</v>
          </cell>
          <cell r="K834">
            <v>93700</v>
          </cell>
          <cell r="S834">
            <v>93700</v>
          </cell>
          <cell r="V834" t="str">
            <v>고케</v>
          </cell>
          <cell r="W834">
            <v>1.1000000000000001</v>
          </cell>
        </row>
        <row r="835">
          <cell r="A835">
            <v>835</v>
          </cell>
          <cell r="C835" t="str">
            <v>케이블 헤드 80sq</v>
          </cell>
          <cell r="D835" t="str">
            <v>3.3KV/3C  3단말/KIT</v>
          </cell>
          <cell r="E835" t="str">
            <v>set</v>
          </cell>
          <cell r="J835">
            <v>863</v>
          </cell>
          <cell r="S835">
            <v>0</v>
          </cell>
          <cell r="V835" t="str">
            <v>고케</v>
          </cell>
          <cell r="W835">
            <v>1.2</v>
          </cell>
        </row>
        <row r="836">
          <cell r="A836">
            <v>836</v>
          </cell>
          <cell r="C836" t="str">
            <v>케이블 헤드 100sq</v>
          </cell>
          <cell r="D836" t="str">
            <v>3.3KV/1C  1단말/KIT</v>
          </cell>
          <cell r="E836" t="str">
            <v>EA</v>
          </cell>
          <cell r="J836">
            <v>863</v>
          </cell>
          <cell r="K836">
            <v>21300</v>
          </cell>
          <cell r="S836">
            <v>21300</v>
          </cell>
          <cell r="V836" t="str">
            <v>고케</v>
          </cell>
          <cell r="W836">
            <v>0.76</v>
          </cell>
        </row>
        <row r="837">
          <cell r="A837">
            <v>837</v>
          </cell>
          <cell r="C837" t="str">
            <v>케이블 헤드 125sq</v>
          </cell>
          <cell r="D837" t="str">
            <v>3.3KV/1C  1단말/KIT</v>
          </cell>
          <cell r="E837" t="str">
            <v>EA</v>
          </cell>
          <cell r="J837">
            <v>863</v>
          </cell>
          <cell r="S837">
            <v>0</v>
          </cell>
          <cell r="V837" t="str">
            <v>고케</v>
          </cell>
          <cell r="W837">
            <v>0.85</v>
          </cell>
        </row>
        <row r="838">
          <cell r="A838">
            <v>838</v>
          </cell>
          <cell r="C838" t="str">
            <v>케이블 헤드 150sq</v>
          </cell>
          <cell r="D838" t="str">
            <v>3.3KV/1C  1단말/KIT</v>
          </cell>
          <cell r="E838" t="str">
            <v>EA</v>
          </cell>
          <cell r="J838">
            <v>863</v>
          </cell>
          <cell r="K838">
            <v>24200</v>
          </cell>
          <cell r="S838">
            <v>24200</v>
          </cell>
          <cell r="V838" t="str">
            <v>고케</v>
          </cell>
          <cell r="W838">
            <v>0.95</v>
          </cell>
        </row>
        <row r="839">
          <cell r="A839">
            <v>839</v>
          </cell>
          <cell r="C839" t="str">
            <v>케이블 헤드 200sq</v>
          </cell>
          <cell r="D839" t="str">
            <v>3.3KV/1C  1단말/KIT</v>
          </cell>
          <cell r="E839" t="str">
            <v>EA</v>
          </cell>
          <cell r="J839">
            <v>863</v>
          </cell>
          <cell r="K839">
            <v>27500</v>
          </cell>
          <cell r="S839">
            <v>27500</v>
          </cell>
          <cell r="V839" t="str">
            <v>고케</v>
          </cell>
          <cell r="W839">
            <v>1.03</v>
          </cell>
        </row>
        <row r="840">
          <cell r="A840">
            <v>840</v>
          </cell>
          <cell r="C840" t="str">
            <v>케이블 헤드 250sq</v>
          </cell>
          <cell r="D840" t="str">
            <v>3.3KV/1C  1단말/KIT</v>
          </cell>
          <cell r="E840" t="str">
            <v>EA</v>
          </cell>
          <cell r="J840">
            <v>863</v>
          </cell>
          <cell r="K840">
            <v>29300</v>
          </cell>
          <cell r="S840">
            <v>29300</v>
          </cell>
          <cell r="V840" t="str">
            <v>고케</v>
          </cell>
          <cell r="W840">
            <v>1.18</v>
          </cell>
        </row>
        <row r="841">
          <cell r="A841">
            <v>841</v>
          </cell>
          <cell r="C841" t="str">
            <v>케이블 헤드 325sq</v>
          </cell>
          <cell r="D841" t="str">
            <v>3.3KV/1C  1단말/KIT</v>
          </cell>
          <cell r="E841" t="str">
            <v>EA</v>
          </cell>
          <cell r="J841">
            <v>863</v>
          </cell>
          <cell r="K841">
            <v>33100</v>
          </cell>
          <cell r="S841">
            <v>33100</v>
          </cell>
          <cell r="V841" t="str">
            <v>고케</v>
          </cell>
          <cell r="W841">
            <v>1.32</v>
          </cell>
        </row>
        <row r="842">
          <cell r="A842">
            <v>842</v>
          </cell>
          <cell r="S842" t="str">
            <v/>
          </cell>
        </row>
        <row r="843">
          <cell r="A843">
            <v>843</v>
          </cell>
          <cell r="S843" t="str">
            <v/>
          </cell>
        </row>
        <row r="844">
          <cell r="A844">
            <v>844</v>
          </cell>
          <cell r="C844" t="str">
            <v>케이블 헤드 8sq</v>
          </cell>
          <cell r="D844" t="str">
            <v>6.6KV/3C  3상분/KIT</v>
          </cell>
          <cell r="E844" t="str">
            <v>set</v>
          </cell>
          <cell r="S844">
            <v>0</v>
          </cell>
          <cell r="V844" t="str">
            <v>고케</v>
          </cell>
          <cell r="W844">
            <v>0.67</v>
          </cell>
        </row>
        <row r="845">
          <cell r="A845">
            <v>845</v>
          </cell>
          <cell r="C845" t="str">
            <v>케이블 헤드 14sq</v>
          </cell>
          <cell r="D845" t="str">
            <v>6.6KV/3C  3상분/KIT</v>
          </cell>
          <cell r="E845" t="str">
            <v>set</v>
          </cell>
          <cell r="S845">
            <v>0</v>
          </cell>
          <cell r="V845" t="str">
            <v>고케</v>
          </cell>
          <cell r="W845">
            <v>0.71</v>
          </cell>
        </row>
        <row r="846">
          <cell r="A846">
            <v>846</v>
          </cell>
          <cell r="C846" t="str">
            <v>케이블 헤드 22sq 옥내외용</v>
          </cell>
          <cell r="D846" t="str">
            <v>6.6KV/3C  3상분/KIT</v>
          </cell>
          <cell r="E846" t="str">
            <v>set</v>
          </cell>
          <cell r="H846">
            <v>819</v>
          </cell>
          <cell r="I846">
            <v>86800</v>
          </cell>
          <cell r="J846">
            <v>863</v>
          </cell>
          <cell r="K846">
            <v>131300</v>
          </cell>
          <cell r="S846">
            <v>86800</v>
          </cell>
          <cell r="V846" t="str">
            <v>고케</v>
          </cell>
          <cell r="W846">
            <v>0.92</v>
          </cell>
        </row>
        <row r="847">
          <cell r="A847">
            <v>847</v>
          </cell>
          <cell r="C847" t="str">
            <v>케이블 헤드 22sq 옥내외용</v>
          </cell>
          <cell r="D847" t="str">
            <v>6.6KV/3C  3상분/KIT</v>
          </cell>
          <cell r="E847" t="str">
            <v>set</v>
          </cell>
          <cell r="H847">
            <v>819</v>
          </cell>
          <cell r="J847">
            <v>863</v>
          </cell>
          <cell r="S847">
            <v>0</v>
          </cell>
          <cell r="V847" t="str">
            <v>고케</v>
          </cell>
          <cell r="W847">
            <v>0.92</v>
          </cell>
        </row>
        <row r="848">
          <cell r="A848">
            <v>848</v>
          </cell>
          <cell r="C848" t="str">
            <v>케이블 헤드 30sq</v>
          </cell>
          <cell r="D848" t="str">
            <v>6.6KV/3C  3상분/KIT</v>
          </cell>
          <cell r="E848" t="str">
            <v>set</v>
          </cell>
          <cell r="H848">
            <v>819</v>
          </cell>
          <cell r="J848">
            <v>863</v>
          </cell>
          <cell r="S848">
            <v>0</v>
          </cell>
          <cell r="V848" t="str">
            <v>고케</v>
          </cell>
          <cell r="W848">
            <v>1.01</v>
          </cell>
        </row>
        <row r="849">
          <cell r="A849">
            <v>849</v>
          </cell>
          <cell r="C849" t="str">
            <v>케이블 헤드 38sq 옥내외용</v>
          </cell>
          <cell r="D849" t="str">
            <v>6.6KV/3C  3상분/KIT</v>
          </cell>
          <cell r="E849" t="str">
            <v>set</v>
          </cell>
          <cell r="H849">
            <v>819</v>
          </cell>
          <cell r="I849">
            <v>89700</v>
          </cell>
          <cell r="J849">
            <v>863</v>
          </cell>
          <cell r="K849">
            <v>133700</v>
          </cell>
          <cell r="S849">
            <v>89700</v>
          </cell>
          <cell r="V849" t="str">
            <v>고케</v>
          </cell>
          <cell r="W849">
            <v>1.1000000000000001</v>
          </cell>
        </row>
        <row r="850">
          <cell r="A850">
            <v>850</v>
          </cell>
          <cell r="B850" t="str">
            <v>옥외용</v>
          </cell>
          <cell r="C850" t="str">
            <v>케이블 헤드 38sq 옥외용</v>
          </cell>
          <cell r="D850" t="str">
            <v>6.6KV/3C  3상분/KIT</v>
          </cell>
          <cell r="E850" t="str">
            <v>set</v>
          </cell>
          <cell r="H850">
            <v>819</v>
          </cell>
          <cell r="J850">
            <v>863</v>
          </cell>
          <cell r="S850">
            <v>0</v>
          </cell>
          <cell r="V850" t="str">
            <v>고케</v>
          </cell>
          <cell r="W850">
            <v>1.1000000000000001</v>
          </cell>
        </row>
        <row r="851">
          <cell r="A851">
            <v>851</v>
          </cell>
          <cell r="C851" t="str">
            <v>케이블 헤드 50sq</v>
          </cell>
          <cell r="D851" t="str">
            <v>6.6KV/3C  3상분/KIT</v>
          </cell>
          <cell r="E851" t="str">
            <v>set</v>
          </cell>
          <cell r="H851">
            <v>819</v>
          </cell>
          <cell r="J851">
            <v>863</v>
          </cell>
          <cell r="S851">
            <v>0</v>
          </cell>
          <cell r="V851" t="str">
            <v>고케</v>
          </cell>
          <cell r="W851">
            <v>1.25</v>
          </cell>
        </row>
        <row r="852">
          <cell r="A852">
            <v>852</v>
          </cell>
          <cell r="C852" t="str">
            <v>케이블 헤드 60sq 옥내외용</v>
          </cell>
          <cell r="D852" t="str">
            <v>6.6KV/3C  3상분/KIT</v>
          </cell>
          <cell r="E852" t="str">
            <v>set</v>
          </cell>
          <cell r="H852">
            <v>819</v>
          </cell>
          <cell r="I852">
            <v>93700</v>
          </cell>
          <cell r="J852">
            <v>863</v>
          </cell>
          <cell r="K852">
            <v>139000</v>
          </cell>
          <cell r="S852">
            <v>93700</v>
          </cell>
          <cell r="V852" t="str">
            <v>고케</v>
          </cell>
          <cell r="W852">
            <v>1.4</v>
          </cell>
        </row>
        <row r="853">
          <cell r="A853">
            <v>853</v>
          </cell>
          <cell r="B853" t="str">
            <v>옥외용</v>
          </cell>
          <cell r="C853" t="str">
            <v>케이블 헤드 60sq 옥외용</v>
          </cell>
          <cell r="D853" t="str">
            <v>6.6KV/3C  3상분/KIT</v>
          </cell>
          <cell r="E853" t="str">
            <v>set</v>
          </cell>
          <cell r="H853">
            <v>819</v>
          </cell>
          <cell r="J853">
            <v>863</v>
          </cell>
          <cell r="S853">
            <v>0</v>
          </cell>
          <cell r="V853" t="str">
            <v>고케</v>
          </cell>
          <cell r="W853">
            <v>1.4</v>
          </cell>
        </row>
        <row r="854">
          <cell r="A854">
            <v>854</v>
          </cell>
          <cell r="C854" t="str">
            <v>케이블 헤드 80sq</v>
          </cell>
          <cell r="D854" t="str">
            <v>6.6KV/3C  3상분/KIT</v>
          </cell>
          <cell r="E854" t="str">
            <v>set</v>
          </cell>
          <cell r="H854">
            <v>819</v>
          </cell>
          <cell r="J854">
            <v>863</v>
          </cell>
          <cell r="S854">
            <v>0</v>
          </cell>
          <cell r="V854" t="str">
            <v>고케</v>
          </cell>
          <cell r="W854">
            <v>1.45</v>
          </cell>
        </row>
        <row r="855">
          <cell r="A855">
            <v>855</v>
          </cell>
          <cell r="C855" t="str">
            <v>케이블 헤드 100sq 옥내외용</v>
          </cell>
          <cell r="D855" t="str">
            <v>6.6KV/1C  1단말/KIT</v>
          </cell>
          <cell r="E855" t="str">
            <v>EA</v>
          </cell>
          <cell r="H855">
            <v>819</v>
          </cell>
          <cell r="I855">
            <v>21300</v>
          </cell>
          <cell r="J855">
            <v>863</v>
          </cell>
          <cell r="K855">
            <v>37266</v>
          </cell>
          <cell r="S855">
            <v>21300</v>
          </cell>
          <cell r="V855" t="str">
            <v>고케</v>
          </cell>
          <cell r="W855">
            <v>0.9</v>
          </cell>
        </row>
        <row r="856">
          <cell r="A856">
            <v>856</v>
          </cell>
          <cell r="B856" t="str">
            <v>옥외용</v>
          </cell>
          <cell r="C856" t="str">
            <v>케이블 헤드 100sq 옥외용</v>
          </cell>
          <cell r="D856" t="str">
            <v>6.6KV/1C  1단말/KIT</v>
          </cell>
          <cell r="E856" t="str">
            <v>EA</v>
          </cell>
          <cell r="H856">
            <v>819</v>
          </cell>
          <cell r="J856">
            <v>863</v>
          </cell>
          <cell r="S856">
            <v>0</v>
          </cell>
          <cell r="V856" t="str">
            <v>고케</v>
          </cell>
          <cell r="W856">
            <v>0.9</v>
          </cell>
        </row>
        <row r="857">
          <cell r="A857">
            <v>857</v>
          </cell>
          <cell r="C857" t="str">
            <v>케이블 헤드 125sq</v>
          </cell>
          <cell r="D857" t="str">
            <v>6.6KV/1C  1단말/KIT</v>
          </cell>
          <cell r="E857" t="str">
            <v>EA</v>
          </cell>
          <cell r="H857">
            <v>819</v>
          </cell>
          <cell r="J857">
            <v>863</v>
          </cell>
          <cell r="S857">
            <v>0</v>
          </cell>
          <cell r="V857" t="str">
            <v>고케</v>
          </cell>
          <cell r="W857">
            <v>1</v>
          </cell>
        </row>
        <row r="858">
          <cell r="A858">
            <v>858</v>
          </cell>
          <cell r="B858" t="str">
            <v>옥내용</v>
          </cell>
          <cell r="C858" t="str">
            <v>케이블 헤드 150sq 옥내외용</v>
          </cell>
          <cell r="D858" t="str">
            <v>6.6KV/1C  1단말/KIT</v>
          </cell>
          <cell r="E858" t="str">
            <v>EA</v>
          </cell>
          <cell r="H858">
            <v>819</v>
          </cell>
          <cell r="I858">
            <v>24200</v>
          </cell>
          <cell r="J858">
            <v>863</v>
          </cell>
          <cell r="K858">
            <v>42733</v>
          </cell>
          <cell r="S858">
            <v>24200</v>
          </cell>
          <cell r="V858" t="str">
            <v>고케</v>
          </cell>
          <cell r="W858">
            <v>1.1000000000000001</v>
          </cell>
        </row>
        <row r="859">
          <cell r="A859">
            <v>859</v>
          </cell>
          <cell r="B859" t="str">
            <v>옥외용</v>
          </cell>
          <cell r="C859" t="str">
            <v>케이블 헤드 150sq 옥외용</v>
          </cell>
          <cell r="D859" t="str">
            <v>6.6KV/1C  1단말/KIT</v>
          </cell>
          <cell r="E859" t="str">
            <v>EA</v>
          </cell>
          <cell r="H859">
            <v>819</v>
          </cell>
          <cell r="J859">
            <v>863</v>
          </cell>
          <cell r="S859">
            <v>0</v>
          </cell>
          <cell r="V859" t="str">
            <v>고케</v>
          </cell>
          <cell r="W859">
            <v>1.1000000000000001</v>
          </cell>
        </row>
        <row r="860">
          <cell r="A860">
            <v>860</v>
          </cell>
          <cell r="C860" t="str">
            <v>케이블 헤드 200sq 옥내외용</v>
          </cell>
          <cell r="D860" t="str">
            <v>6.6KV/1C  1단말/KIT</v>
          </cell>
          <cell r="E860" t="str">
            <v>EA</v>
          </cell>
          <cell r="H860">
            <v>819</v>
          </cell>
          <cell r="I860">
            <v>27500</v>
          </cell>
          <cell r="J860">
            <v>863</v>
          </cell>
          <cell r="K860">
            <v>44733</v>
          </cell>
          <cell r="S860">
            <v>27500</v>
          </cell>
          <cell r="V860" t="str">
            <v>고케</v>
          </cell>
          <cell r="W860">
            <v>1.3</v>
          </cell>
        </row>
        <row r="861">
          <cell r="A861">
            <v>861</v>
          </cell>
          <cell r="B861" t="str">
            <v>옥외용</v>
          </cell>
          <cell r="C861" t="str">
            <v>케이블 헤드 200sq 옥외용</v>
          </cell>
          <cell r="D861" t="str">
            <v>6.6KV/1C  1단말/KIT</v>
          </cell>
          <cell r="E861" t="str">
            <v>EA</v>
          </cell>
          <cell r="H861">
            <v>819</v>
          </cell>
          <cell r="J861">
            <v>863</v>
          </cell>
          <cell r="S861">
            <v>0</v>
          </cell>
          <cell r="V861" t="str">
            <v>고케</v>
          </cell>
          <cell r="W861">
            <v>1.3</v>
          </cell>
        </row>
        <row r="862">
          <cell r="A862">
            <v>862</v>
          </cell>
          <cell r="C862" t="str">
            <v>케이블 헤드 250sq 옥내외용</v>
          </cell>
          <cell r="D862" t="str">
            <v>6.6KV/1C  1단말/KIT</v>
          </cell>
          <cell r="E862" t="str">
            <v>EA</v>
          </cell>
          <cell r="H862">
            <v>819</v>
          </cell>
          <cell r="I862">
            <v>29300</v>
          </cell>
          <cell r="J862">
            <v>863</v>
          </cell>
          <cell r="K862">
            <v>47033</v>
          </cell>
          <cell r="S862">
            <v>29300</v>
          </cell>
          <cell r="V862" t="str">
            <v>고케</v>
          </cell>
          <cell r="W862">
            <v>1.4</v>
          </cell>
        </row>
        <row r="863">
          <cell r="A863">
            <v>863</v>
          </cell>
          <cell r="B863" t="str">
            <v>옥외용</v>
          </cell>
          <cell r="C863" t="str">
            <v>케이블 헤드 250sq 옥외용</v>
          </cell>
          <cell r="D863" t="str">
            <v>6.6KV/1C  1단말/KIT</v>
          </cell>
          <cell r="E863" t="str">
            <v>EA</v>
          </cell>
          <cell r="H863">
            <v>819</v>
          </cell>
          <cell r="J863">
            <v>863</v>
          </cell>
          <cell r="S863">
            <v>0</v>
          </cell>
          <cell r="V863" t="str">
            <v>고케</v>
          </cell>
          <cell r="W863">
            <v>1.4</v>
          </cell>
        </row>
        <row r="864">
          <cell r="A864">
            <v>864</v>
          </cell>
          <cell r="C864" t="str">
            <v>케이블 헤드 325sq 옥내외용</v>
          </cell>
          <cell r="D864" t="str">
            <v>6.6KV/1C  1단말/KIT</v>
          </cell>
          <cell r="E864" t="str">
            <v>EA</v>
          </cell>
          <cell r="H864">
            <v>819</v>
          </cell>
          <cell r="I864">
            <v>33100</v>
          </cell>
          <cell r="J864">
            <v>863</v>
          </cell>
          <cell r="K864">
            <v>57366</v>
          </cell>
          <cell r="S864">
            <v>33100</v>
          </cell>
          <cell r="V864" t="str">
            <v>고케</v>
          </cell>
          <cell r="W864">
            <v>1.56</v>
          </cell>
        </row>
        <row r="865">
          <cell r="A865">
            <v>865</v>
          </cell>
          <cell r="B865" t="str">
            <v>옥외용</v>
          </cell>
          <cell r="C865" t="str">
            <v>케이블 헤드 325sq 옥외용</v>
          </cell>
          <cell r="D865" t="str">
            <v>6.6KV/1C  1단말/KIT</v>
          </cell>
          <cell r="E865" t="str">
            <v>EA</v>
          </cell>
          <cell r="H865">
            <v>819</v>
          </cell>
          <cell r="J865">
            <v>863</v>
          </cell>
          <cell r="S865">
            <v>0</v>
          </cell>
          <cell r="V865" t="str">
            <v>고케</v>
          </cell>
          <cell r="W865">
            <v>1.56</v>
          </cell>
        </row>
        <row r="866">
          <cell r="A866">
            <v>866</v>
          </cell>
          <cell r="S866" t="str">
            <v/>
          </cell>
        </row>
        <row r="867">
          <cell r="A867">
            <v>867</v>
          </cell>
          <cell r="S867" t="str">
            <v/>
          </cell>
        </row>
        <row r="868">
          <cell r="A868">
            <v>868</v>
          </cell>
          <cell r="C868" t="str">
            <v>케이블 헤드 38sq</v>
          </cell>
          <cell r="D868" t="str">
            <v>23KV/1C  1단말/KIT</v>
          </cell>
          <cell r="E868" t="str">
            <v>EA</v>
          </cell>
          <cell r="H868">
            <v>819</v>
          </cell>
          <cell r="I868">
            <v>72500</v>
          </cell>
          <cell r="J868">
            <v>863</v>
          </cell>
          <cell r="K868">
            <v>85000</v>
          </cell>
          <cell r="S868">
            <v>72500</v>
          </cell>
          <cell r="V868" t="str">
            <v>특케</v>
          </cell>
          <cell r="W868">
            <v>0.88</v>
          </cell>
        </row>
        <row r="869">
          <cell r="A869">
            <v>869</v>
          </cell>
          <cell r="C869" t="str">
            <v>케이블 헤드 60sq</v>
          </cell>
          <cell r="D869" t="str">
            <v>23KV/1C  1단말/KIT</v>
          </cell>
          <cell r="E869" t="str">
            <v>EA</v>
          </cell>
          <cell r="H869">
            <v>819</v>
          </cell>
          <cell r="I869">
            <v>73000</v>
          </cell>
          <cell r="J869">
            <v>863</v>
          </cell>
          <cell r="K869">
            <v>85800</v>
          </cell>
          <cell r="S869">
            <v>73000</v>
          </cell>
          <cell r="V869" t="str">
            <v>특케</v>
          </cell>
          <cell r="W869">
            <v>1.05</v>
          </cell>
        </row>
        <row r="870">
          <cell r="A870">
            <v>870</v>
          </cell>
          <cell r="C870" t="str">
            <v>케이블 헤드 100sq</v>
          </cell>
          <cell r="D870" t="str">
            <v>23KV/1C  1단말/KIT</v>
          </cell>
          <cell r="E870" t="str">
            <v>EA</v>
          </cell>
          <cell r="H870">
            <v>819</v>
          </cell>
          <cell r="I870">
            <v>96800</v>
          </cell>
          <cell r="J870">
            <v>863</v>
          </cell>
          <cell r="K870">
            <v>113900</v>
          </cell>
          <cell r="S870">
            <v>96800</v>
          </cell>
          <cell r="V870" t="str">
            <v>특케</v>
          </cell>
          <cell r="W870">
            <v>1.2</v>
          </cell>
        </row>
        <row r="871">
          <cell r="A871">
            <v>871</v>
          </cell>
          <cell r="C871" t="str">
            <v>케이블 헤드 150sq</v>
          </cell>
          <cell r="D871" t="str">
            <v>23KV/1C  1단말/KIT</v>
          </cell>
          <cell r="E871" t="str">
            <v>EA</v>
          </cell>
          <cell r="H871">
            <v>819</v>
          </cell>
          <cell r="I871">
            <v>105700</v>
          </cell>
          <cell r="J871">
            <v>863</v>
          </cell>
          <cell r="K871">
            <v>116200</v>
          </cell>
          <cell r="S871">
            <v>105700</v>
          </cell>
          <cell r="V871" t="str">
            <v>특케</v>
          </cell>
          <cell r="W871">
            <v>1.39</v>
          </cell>
        </row>
        <row r="872">
          <cell r="A872">
            <v>872</v>
          </cell>
          <cell r="C872" t="str">
            <v>케이블 헤드 200sq</v>
          </cell>
          <cell r="D872" t="str">
            <v>23KV/1C  1단말/KIT</v>
          </cell>
          <cell r="E872" t="str">
            <v>EA</v>
          </cell>
          <cell r="H872">
            <v>819</v>
          </cell>
          <cell r="I872">
            <v>111100</v>
          </cell>
          <cell r="J872">
            <v>863</v>
          </cell>
          <cell r="K872">
            <v>118200</v>
          </cell>
          <cell r="S872">
            <v>111100</v>
          </cell>
          <cell r="V872" t="str">
            <v>특케</v>
          </cell>
          <cell r="W872">
            <v>1.6</v>
          </cell>
        </row>
        <row r="873">
          <cell r="A873">
            <v>873</v>
          </cell>
          <cell r="C873" t="str">
            <v>케이블 헤드 325sq</v>
          </cell>
          <cell r="D873" t="str">
            <v>23KV/1C  1단말/KIT</v>
          </cell>
          <cell r="E873" t="str">
            <v>EA</v>
          </cell>
          <cell r="H873">
            <v>819</v>
          </cell>
          <cell r="I873">
            <v>139000</v>
          </cell>
          <cell r="J873">
            <v>863</v>
          </cell>
          <cell r="K873">
            <v>163600</v>
          </cell>
          <cell r="S873">
            <v>139000</v>
          </cell>
          <cell r="V873" t="str">
            <v>특케</v>
          </cell>
          <cell r="W873">
            <v>2.1</v>
          </cell>
        </row>
        <row r="874">
          <cell r="A874">
            <v>874</v>
          </cell>
          <cell r="S874" t="str">
            <v/>
          </cell>
        </row>
        <row r="875">
          <cell r="A875">
            <v>875</v>
          </cell>
          <cell r="C875" t="str">
            <v>관로구 삽입형 방수장치</v>
          </cell>
          <cell r="D875" t="str">
            <v>Φ175 CN-CV 200</v>
          </cell>
          <cell r="E875" t="str">
            <v>조</v>
          </cell>
          <cell r="H875">
            <v>911</v>
          </cell>
          <cell r="I875">
            <v>58000</v>
          </cell>
          <cell r="S875">
            <v>58000</v>
          </cell>
        </row>
        <row r="876">
          <cell r="A876">
            <v>876</v>
          </cell>
          <cell r="C876" t="str">
            <v>케이블헤드 지지금구</v>
          </cell>
          <cell r="D876" t="str">
            <v>상,하부용</v>
          </cell>
          <cell r="E876" t="str">
            <v>조</v>
          </cell>
          <cell r="H876">
            <v>911</v>
          </cell>
          <cell r="I876">
            <v>42000</v>
          </cell>
          <cell r="J876">
            <v>957</v>
          </cell>
          <cell r="K876">
            <v>52000</v>
          </cell>
          <cell r="S876">
            <v>42000</v>
          </cell>
          <cell r="V876" t="str">
            <v>배전</v>
          </cell>
          <cell r="W876">
            <v>0.45</v>
          </cell>
          <cell r="X876" t="str">
            <v>보인</v>
          </cell>
          <cell r="Y876">
            <v>0.23</v>
          </cell>
        </row>
        <row r="877">
          <cell r="A877">
            <v>877</v>
          </cell>
          <cell r="C877" t="str">
            <v>전주용 입상관</v>
          </cell>
          <cell r="D877" t="str">
            <v>φ130×2m</v>
          </cell>
          <cell r="E877" t="str">
            <v>EA</v>
          </cell>
          <cell r="H877">
            <v>911</v>
          </cell>
          <cell r="I877">
            <v>20000</v>
          </cell>
          <cell r="J877">
            <v>957</v>
          </cell>
          <cell r="K877">
            <v>26000</v>
          </cell>
          <cell r="S877">
            <v>20000</v>
          </cell>
          <cell r="V877" t="str">
            <v>배전</v>
          </cell>
          <cell r="W877">
            <v>0.46</v>
          </cell>
          <cell r="X877" t="str">
            <v>보인</v>
          </cell>
          <cell r="Y877">
            <v>0.17</v>
          </cell>
        </row>
        <row r="878">
          <cell r="A878">
            <v>878</v>
          </cell>
          <cell r="C878" t="str">
            <v>반경철관</v>
          </cell>
          <cell r="D878" t="str">
            <v>80×2×2400</v>
          </cell>
          <cell r="E878" t="str">
            <v>EA</v>
          </cell>
          <cell r="H878">
            <v>909</v>
          </cell>
          <cell r="I878">
            <v>16000</v>
          </cell>
          <cell r="J878">
            <v>958</v>
          </cell>
          <cell r="K878">
            <v>16000</v>
          </cell>
          <cell r="S878">
            <v>16000</v>
          </cell>
          <cell r="V878" t="str">
            <v>배관</v>
          </cell>
          <cell r="W878">
            <v>0.122</v>
          </cell>
        </row>
        <row r="879">
          <cell r="A879">
            <v>879</v>
          </cell>
          <cell r="C879" t="str">
            <v>반경철관 취부밴드</v>
          </cell>
          <cell r="E879" t="str">
            <v>EA</v>
          </cell>
          <cell r="H879">
            <v>909</v>
          </cell>
          <cell r="I879">
            <v>1800</v>
          </cell>
          <cell r="J879">
            <v>958</v>
          </cell>
          <cell r="K879">
            <v>1800</v>
          </cell>
          <cell r="S879">
            <v>1800</v>
          </cell>
        </row>
        <row r="880">
          <cell r="A880">
            <v>880</v>
          </cell>
          <cell r="C880" t="str">
            <v>입상관취부밴드</v>
          </cell>
          <cell r="E880" t="str">
            <v>EA</v>
          </cell>
          <cell r="I880">
            <v>1800</v>
          </cell>
          <cell r="J880">
            <v>958</v>
          </cell>
          <cell r="K880">
            <v>1800</v>
          </cell>
          <cell r="S880">
            <v>1800</v>
          </cell>
        </row>
        <row r="881">
          <cell r="A881">
            <v>881</v>
          </cell>
          <cell r="C881" t="str">
            <v>경고용 테이프</v>
          </cell>
          <cell r="D881" t="str">
            <v>300 × 250</v>
          </cell>
          <cell r="E881" t="str">
            <v>m</v>
          </cell>
          <cell r="H881">
            <v>909</v>
          </cell>
          <cell r="I881">
            <v>250</v>
          </cell>
          <cell r="J881">
            <v>958</v>
          </cell>
          <cell r="K881">
            <v>250</v>
          </cell>
          <cell r="S881">
            <v>250</v>
          </cell>
          <cell r="V881" t="str">
            <v>보인</v>
          </cell>
          <cell r="W881">
            <v>2E-3</v>
          </cell>
        </row>
        <row r="882">
          <cell r="A882">
            <v>882</v>
          </cell>
          <cell r="C882" t="str">
            <v>위샤 캡</v>
          </cell>
          <cell r="D882" t="str">
            <v>ST 36C</v>
          </cell>
          <cell r="E882" t="str">
            <v>EA</v>
          </cell>
          <cell r="H882">
            <v>909</v>
          </cell>
          <cell r="I882">
            <v>3300</v>
          </cell>
          <cell r="J882">
            <v>871</v>
          </cell>
          <cell r="K882">
            <v>3600</v>
          </cell>
          <cell r="S882">
            <v>3300</v>
          </cell>
          <cell r="V882" t="str">
            <v>내선</v>
          </cell>
          <cell r="W882">
            <v>0.03</v>
          </cell>
        </row>
        <row r="883">
          <cell r="A883">
            <v>883</v>
          </cell>
          <cell r="C883" t="str">
            <v>위샤 캡</v>
          </cell>
          <cell r="D883" t="str">
            <v>ST 42C</v>
          </cell>
          <cell r="E883" t="str">
            <v>EA</v>
          </cell>
          <cell r="H883">
            <v>909</v>
          </cell>
          <cell r="I883">
            <v>3800</v>
          </cell>
          <cell r="J883">
            <v>871</v>
          </cell>
          <cell r="K883">
            <v>4200</v>
          </cell>
          <cell r="S883">
            <v>3800</v>
          </cell>
          <cell r="V883" t="str">
            <v>내선</v>
          </cell>
          <cell r="W883">
            <v>0.03</v>
          </cell>
        </row>
        <row r="884">
          <cell r="A884">
            <v>884</v>
          </cell>
          <cell r="C884" t="str">
            <v>위샤 캡</v>
          </cell>
          <cell r="D884" t="str">
            <v>ST 54C</v>
          </cell>
          <cell r="E884" t="str">
            <v>EA</v>
          </cell>
          <cell r="H884">
            <v>909</v>
          </cell>
          <cell r="I884">
            <v>4500</v>
          </cell>
          <cell r="J884">
            <v>871</v>
          </cell>
          <cell r="K884">
            <v>5040</v>
          </cell>
          <cell r="S884">
            <v>4500</v>
          </cell>
          <cell r="V884" t="str">
            <v>내선</v>
          </cell>
          <cell r="W884">
            <v>0.04</v>
          </cell>
        </row>
        <row r="885">
          <cell r="A885">
            <v>885</v>
          </cell>
          <cell r="C885" t="str">
            <v>위샤 캡</v>
          </cell>
          <cell r="D885" t="str">
            <v>ST 70C</v>
          </cell>
          <cell r="E885" t="str">
            <v>EA</v>
          </cell>
          <cell r="H885">
            <v>909</v>
          </cell>
          <cell r="I885">
            <v>12000</v>
          </cell>
          <cell r="J885">
            <v>871</v>
          </cell>
          <cell r="K885">
            <v>14440</v>
          </cell>
          <cell r="S885">
            <v>12000</v>
          </cell>
          <cell r="V885" t="str">
            <v>내선</v>
          </cell>
          <cell r="W885">
            <v>0.04</v>
          </cell>
        </row>
        <row r="886">
          <cell r="A886">
            <v>886</v>
          </cell>
          <cell r="C886" t="str">
            <v>위샤 캡</v>
          </cell>
          <cell r="D886" t="str">
            <v>ST 82C</v>
          </cell>
          <cell r="E886" t="str">
            <v>EA</v>
          </cell>
          <cell r="H886">
            <v>909</v>
          </cell>
          <cell r="I886">
            <v>16000</v>
          </cell>
          <cell r="J886">
            <v>871</v>
          </cell>
          <cell r="K886">
            <v>18000</v>
          </cell>
          <cell r="S886">
            <v>16000</v>
          </cell>
          <cell r="V886" t="str">
            <v>내선</v>
          </cell>
          <cell r="W886">
            <v>0.04</v>
          </cell>
        </row>
        <row r="887">
          <cell r="A887">
            <v>887</v>
          </cell>
          <cell r="C887" t="str">
            <v>위샤 캡</v>
          </cell>
          <cell r="D887" t="str">
            <v>ST 104C</v>
          </cell>
          <cell r="E887" t="str">
            <v>EA</v>
          </cell>
          <cell r="H887">
            <v>909</v>
          </cell>
          <cell r="I887">
            <v>32000</v>
          </cell>
          <cell r="J887">
            <v>871</v>
          </cell>
          <cell r="K887">
            <v>36000</v>
          </cell>
          <cell r="S887">
            <v>32000</v>
          </cell>
          <cell r="V887" t="str">
            <v>내선</v>
          </cell>
          <cell r="W887">
            <v>0.04</v>
          </cell>
        </row>
        <row r="888">
          <cell r="A888">
            <v>888</v>
          </cell>
          <cell r="B888" t="str">
            <v>H:7.5M이하</v>
          </cell>
          <cell r="C888" t="str">
            <v>피뢰침</v>
          </cell>
          <cell r="D888" t="str">
            <v>14φ×485L(애자형)</v>
          </cell>
          <cell r="E888" t="str">
            <v>EA</v>
          </cell>
          <cell r="H888">
            <v>887</v>
          </cell>
          <cell r="I888">
            <v>45000</v>
          </cell>
          <cell r="J888">
            <v>930</v>
          </cell>
          <cell r="K888">
            <v>13500</v>
          </cell>
          <cell r="S888">
            <v>13500</v>
          </cell>
          <cell r="V888" t="str">
            <v>내선</v>
          </cell>
          <cell r="W888">
            <v>1.5</v>
          </cell>
        </row>
        <row r="889">
          <cell r="A889">
            <v>889</v>
          </cell>
          <cell r="B889" t="str">
            <v>발판좋은곳</v>
          </cell>
          <cell r="C889" t="str">
            <v>피뢰침</v>
          </cell>
          <cell r="D889" t="str">
            <v>14φ×485L(애자형)</v>
          </cell>
          <cell r="E889" t="str">
            <v>EA</v>
          </cell>
          <cell r="H889">
            <v>887</v>
          </cell>
          <cell r="I889">
            <v>45000</v>
          </cell>
          <cell r="J889">
            <v>930</v>
          </cell>
          <cell r="K889">
            <v>13500</v>
          </cell>
          <cell r="S889">
            <v>13500</v>
          </cell>
          <cell r="V889" t="str">
            <v>내선</v>
          </cell>
          <cell r="W889">
            <v>0.9</v>
          </cell>
        </row>
        <row r="890">
          <cell r="A890">
            <v>890</v>
          </cell>
          <cell r="B890" t="str">
            <v>H:10M이하</v>
          </cell>
          <cell r="C890" t="str">
            <v>피뢰침</v>
          </cell>
          <cell r="D890" t="str">
            <v>14φ×485L(애자형)</v>
          </cell>
          <cell r="E890" t="str">
            <v>EA</v>
          </cell>
          <cell r="H890">
            <v>887</v>
          </cell>
          <cell r="I890">
            <v>45000</v>
          </cell>
          <cell r="J890">
            <v>930</v>
          </cell>
          <cell r="K890">
            <v>13500</v>
          </cell>
          <cell r="S890">
            <v>13500</v>
          </cell>
          <cell r="V890" t="str">
            <v>내선</v>
          </cell>
          <cell r="W890">
            <v>1.9</v>
          </cell>
        </row>
        <row r="891">
          <cell r="A891">
            <v>891</v>
          </cell>
          <cell r="B891" t="str">
            <v>발판좋은곳</v>
          </cell>
          <cell r="C891" t="str">
            <v>피뢰침</v>
          </cell>
          <cell r="D891" t="str">
            <v>14φ×485L(애자형)</v>
          </cell>
          <cell r="E891" t="str">
            <v>EA</v>
          </cell>
          <cell r="H891">
            <v>887</v>
          </cell>
          <cell r="I891">
            <v>45000</v>
          </cell>
          <cell r="J891">
            <v>930</v>
          </cell>
          <cell r="K891">
            <v>13500</v>
          </cell>
          <cell r="S891">
            <v>13500</v>
          </cell>
          <cell r="V891" t="str">
            <v>내선</v>
          </cell>
          <cell r="W891">
            <v>1.1399999999999999</v>
          </cell>
        </row>
        <row r="892">
          <cell r="A892">
            <v>892</v>
          </cell>
          <cell r="B892" t="str">
            <v>H:15M이하</v>
          </cell>
          <cell r="C892" t="str">
            <v>피뢰침</v>
          </cell>
          <cell r="D892" t="str">
            <v>14φ×485L(애자형)</v>
          </cell>
          <cell r="E892" t="str">
            <v>EA</v>
          </cell>
          <cell r="H892">
            <v>887</v>
          </cell>
          <cell r="I892">
            <v>45000</v>
          </cell>
          <cell r="J892">
            <v>930</v>
          </cell>
          <cell r="K892">
            <v>13500</v>
          </cell>
          <cell r="S892">
            <v>13500</v>
          </cell>
          <cell r="V892" t="str">
            <v>배전</v>
          </cell>
          <cell r="W892">
            <v>2.6</v>
          </cell>
        </row>
        <row r="893">
          <cell r="A893">
            <v>893</v>
          </cell>
          <cell r="B893" t="str">
            <v>발판좋은곳</v>
          </cell>
          <cell r="C893" t="str">
            <v>피뢰침</v>
          </cell>
          <cell r="D893" t="str">
            <v>14φ×485L(애자형)</v>
          </cell>
          <cell r="E893" t="str">
            <v>EA</v>
          </cell>
          <cell r="H893">
            <v>887</v>
          </cell>
          <cell r="I893">
            <v>45000</v>
          </cell>
          <cell r="J893">
            <v>930</v>
          </cell>
          <cell r="K893">
            <v>13500</v>
          </cell>
          <cell r="S893">
            <v>13500</v>
          </cell>
          <cell r="V893" t="str">
            <v>배전</v>
          </cell>
          <cell r="W893">
            <v>1.56</v>
          </cell>
        </row>
        <row r="894">
          <cell r="A894">
            <v>894</v>
          </cell>
          <cell r="B894" t="str">
            <v>H:20M이하</v>
          </cell>
          <cell r="C894" t="str">
            <v>피뢰침</v>
          </cell>
          <cell r="D894" t="str">
            <v>14φ×485L(애자형)</v>
          </cell>
          <cell r="E894" t="str">
            <v>EA</v>
          </cell>
          <cell r="H894">
            <v>887</v>
          </cell>
          <cell r="I894">
            <v>45000</v>
          </cell>
          <cell r="J894">
            <v>930</v>
          </cell>
          <cell r="K894">
            <v>13500</v>
          </cell>
          <cell r="S894">
            <v>13500</v>
          </cell>
          <cell r="V894" t="str">
            <v>배전</v>
          </cell>
          <cell r="W894">
            <v>3.4</v>
          </cell>
        </row>
        <row r="895">
          <cell r="A895">
            <v>895</v>
          </cell>
          <cell r="B895" t="str">
            <v>발판좋은곳</v>
          </cell>
          <cell r="C895" t="str">
            <v>피뢰침</v>
          </cell>
          <cell r="D895" t="str">
            <v>14φ×485L(애자형)</v>
          </cell>
          <cell r="E895" t="str">
            <v>EA</v>
          </cell>
          <cell r="H895">
            <v>887</v>
          </cell>
          <cell r="I895">
            <v>45000</v>
          </cell>
          <cell r="J895">
            <v>930</v>
          </cell>
          <cell r="K895">
            <v>13500</v>
          </cell>
          <cell r="S895">
            <v>13500</v>
          </cell>
          <cell r="V895" t="str">
            <v>배전</v>
          </cell>
          <cell r="W895">
            <v>2.04</v>
          </cell>
        </row>
        <row r="896">
          <cell r="A896">
            <v>896</v>
          </cell>
          <cell r="B896" t="str">
            <v>H:7.5M이하</v>
          </cell>
          <cell r="C896" t="str">
            <v>피뢰침</v>
          </cell>
          <cell r="D896" t="str">
            <v>14φ×665L</v>
          </cell>
          <cell r="E896" t="str">
            <v>EA</v>
          </cell>
          <cell r="S896">
            <v>0</v>
          </cell>
          <cell r="V896" t="str">
            <v>내선</v>
          </cell>
          <cell r="W896">
            <v>1.5</v>
          </cell>
        </row>
        <row r="897">
          <cell r="A897">
            <v>897</v>
          </cell>
          <cell r="B897" t="str">
            <v>발판좋은곳</v>
          </cell>
          <cell r="C897" t="str">
            <v>피뢰침</v>
          </cell>
          <cell r="D897" t="str">
            <v>14φ×665L</v>
          </cell>
          <cell r="E897" t="str">
            <v>EA</v>
          </cell>
          <cell r="S897">
            <v>0</v>
          </cell>
          <cell r="V897" t="str">
            <v>내선</v>
          </cell>
          <cell r="W897">
            <v>0.9</v>
          </cell>
        </row>
        <row r="898">
          <cell r="A898">
            <v>898</v>
          </cell>
          <cell r="B898" t="str">
            <v>H:10M이하</v>
          </cell>
          <cell r="C898" t="str">
            <v>피뢰침</v>
          </cell>
          <cell r="D898" t="str">
            <v>14φ×665L</v>
          </cell>
          <cell r="E898" t="str">
            <v>EA</v>
          </cell>
          <cell r="S898">
            <v>0</v>
          </cell>
          <cell r="V898" t="str">
            <v>내선</v>
          </cell>
          <cell r="W898">
            <v>1.9</v>
          </cell>
        </row>
        <row r="899">
          <cell r="A899">
            <v>899</v>
          </cell>
          <cell r="B899" t="str">
            <v>발판좋은곳</v>
          </cell>
          <cell r="C899" t="str">
            <v>피뢰침</v>
          </cell>
          <cell r="D899" t="str">
            <v>14φ×665L</v>
          </cell>
          <cell r="E899" t="str">
            <v>EA</v>
          </cell>
          <cell r="S899">
            <v>0</v>
          </cell>
          <cell r="V899" t="str">
            <v>내선</v>
          </cell>
          <cell r="W899">
            <v>1.1399999999999999</v>
          </cell>
        </row>
        <row r="900">
          <cell r="A900">
            <v>900</v>
          </cell>
          <cell r="B900" t="str">
            <v>H:15M이하</v>
          </cell>
          <cell r="C900" t="str">
            <v>피뢰침</v>
          </cell>
          <cell r="D900" t="str">
            <v>14φ×665L</v>
          </cell>
          <cell r="E900" t="str">
            <v>EA</v>
          </cell>
          <cell r="S900">
            <v>0</v>
          </cell>
          <cell r="V900" t="str">
            <v>배전</v>
          </cell>
          <cell r="W900">
            <v>2.6</v>
          </cell>
        </row>
        <row r="901">
          <cell r="A901">
            <v>901</v>
          </cell>
          <cell r="B901" t="str">
            <v>발판좋은곳</v>
          </cell>
          <cell r="C901" t="str">
            <v>피뢰침</v>
          </cell>
          <cell r="D901" t="str">
            <v>14φ×665L</v>
          </cell>
          <cell r="E901" t="str">
            <v>EA</v>
          </cell>
          <cell r="S901">
            <v>0</v>
          </cell>
          <cell r="V901" t="str">
            <v>배전</v>
          </cell>
          <cell r="W901">
            <v>1.56</v>
          </cell>
        </row>
        <row r="902">
          <cell r="A902">
            <v>902</v>
          </cell>
          <cell r="B902" t="str">
            <v>H:20M이하</v>
          </cell>
          <cell r="C902" t="str">
            <v>피뢰침</v>
          </cell>
          <cell r="D902" t="str">
            <v>14φ×665L</v>
          </cell>
          <cell r="E902" t="str">
            <v>EA</v>
          </cell>
          <cell r="S902">
            <v>0</v>
          </cell>
          <cell r="V902" t="str">
            <v>배전</v>
          </cell>
          <cell r="W902">
            <v>3.4</v>
          </cell>
        </row>
        <row r="903">
          <cell r="A903">
            <v>903</v>
          </cell>
          <cell r="B903" t="str">
            <v>발판좋은곳</v>
          </cell>
          <cell r="C903" t="str">
            <v>피뢰침</v>
          </cell>
          <cell r="D903" t="str">
            <v>14φ×665L</v>
          </cell>
          <cell r="E903" t="str">
            <v>EA</v>
          </cell>
          <cell r="S903">
            <v>0</v>
          </cell>
          <cell r="V903" t="str">
            <v>배전</v>
          </cell>
          <cell r="W903">
            <v>2.04</v>
          </cell>
        </row>
        <row r="904">
          <cell r="A904">
            <v>904</v>
          </cell>
          <cell r="S904" t="str">
            <v/>
          </cell>
        </row>
        <row r="905">
          <cell r="A905">
            <v>905</v>
          </cell>
          <cell r="S905" t="str">
            <v/>
          </cell>
        </row>
        <row r="906">
          <cell r="A906">
            <v>906</v>
          </cell>
          <cell r="C906" t="str">
            <v>접지봉</v>
          </cell>
          <cell r="D906" t="str">
            <v>φ14×1000㎜(동피복)</v>
          </cell>
          <cell r="E906" t="str">
            <v>EA</v>
          </cell>
          <cell r="H906">
            <v>887</v>
          </cell>
          <cell r="I906">
            <v>3000</v>
          </cell>
          <cell r="J906">
            <v>930</v>
          </cell>
          <cell r="K906">
            <v>2750</v>
          </cell>
          <cell r="S906">
            <v>2750</v>
          </cell>
          <cell r="V906" t="str">
            <v>내선</v>
          </cell>
          <cell r="W906">
            <v>0.2</v>
          </cell>
          <cell r="X906" t="str">
            <v>보인</v>
          </cell>
          <cell r="Y906">
            <v>0.1</v>
          </cell>
        </row>
        <row r="907">
          <cell r="A907">
            <v>907</v>
          </cell>
          <cell r="C907" t="str">
            <v>접지봉</v>
          </cell>
          <cell r="D907" t="str">
            <v>φ16×1800㎜(동피복)</v>
          </cell>
          <cell r="E907" t="str">
            <v>EA</v>
          </cell>
          <cell r="H907">
            <v>887</v>
          </cell>
          <cell r="I907">
            <v>4900</v>
          </cell>
          <cell r="J907">
            <v>930</v>
          </cell>
          <cell r="K907">
            <v>4500</v>
          </cell>
          <cell r="S907">
            <v>4500</v>
          </cell>
          <cell r="V907" t="str">
            <v>내선</v>
          </cell>
          <cell r="W907">
            <v>0.2</v>
          </cell>
          <cell r="X907" t="str">
            <v>보인</v>
          </cell>
          <cell r="Y907">
            <v>0.1</v>
          </cell>
        </row>
        <row r="908">
          <cell r="A908">
            <v>908</v>
          </cell>
          <cell r="C908" t="str">
            <v>접지봉</v>
          </cell>
          <cell r="D908" t="str">
            <v>φ18×2400㎜(동피복)</v>
          </cell>
          <cell r="E908" t="str">
            <v>EA</v>
          </cell>
          <cell r="H908">
            <v>887</v>
          </cell>
          <cell r="I908">
            <v>7300</v>
          </cell>
          <cell r="J908">
            <v>930</v>
          </cell>
          <cell r="K908">
            <v>6500</v>
          </cell>
          <cell r="S908">
            <v>6500</v>
          </cell>
          <cell r="V908" t="str">
            <v>내선</v>
          </cell>
          <cell r="W908">
            <v>0.2</v>
          </cell>
          <cell r="X908" t="str">
            <v>보인</v>
          </cell>
          <cell r="Y908">
            <v>0.1</v>
          </cell>
        </row>
        <row r="909">
          <cell r="A909">
            <v>909</v>
          </cell>
          <cell r="C909" t="str">
            <v>접지봉</v>
          </cell>
          <cell r="D909" t="str">
            <v>φ16×1800㎜-3EA</v>
          </cell>
          <cell r="E909" t="str">
            <v>조</v>
          </cell>
          <cell r="H909">
            <v>887</v>
          </cell>
          <cell r="I909">
            <v>14700</v>
          </cell>
          <cell r="J909">
            <v>930</v>
          </cell>
          <cell r="K909">
            <v>13500</v>
          </cell>
          <cell r="S909">
            <v>13500</v>
          </cell>
          <cell r="V909" t="str">
            <v>내선</v>
          </cell>
          <cell r="W909">
            <v>0.45</v>
          </cell>
          <cell r="X909" t="str">
            <v>보인</v>
          </cell>
          <cell r="Y909">
            <v>0.23</v>
          </cell>
        </row>
        <row r="910">
          <cell r="A910">
            <v>910</v>
          </cell>
          <cell r="C910" t="str">
            <v>접지봉</v>
          </cell>
          <cell r="D910" t="str">
            <v>φ18×2400㎜-3EA</v>
          </cell>
          <cell r="E910" t="str">
            <v>조</v>
          </cell>
          <cell r="H910">
            <v>887</v>
          </cell>
          <cell r="I910">
            <v>21900</v>
          </cell>
          <cell r="J910">
            <v>930</v>
          </cell>
          <cell r="K910">
            <v>19500</v>
          </cell>
          <cell r="S910">
            <v>19500</v>
          </cell>
          <cell r="V910" t="str">
            <v>내선</v>
          </cell>
          <cell r="W910">
            <v>0.45</v>
          </cell>
          <cell r="X910" t="str">
            <v>보인</v>
          </cell>
          <cell r="Y910">
            <v>0.23</v>
          </cell>
        </row>
        <row r="911">
          <cell r="A911">
            <v>911</v>
          </cell>
          <cell r="C911" t="str">
            <v>접지봉</v>
          </cell>
          <cell r="D911" t="str">
            <v>φ19×2400㎜-3EA</v>
          </cell>
          <cell r="E911" t="str">
            <v>조</v>
          </cell>
          <cell r="H911">
            <v>887</v>
          </cell>
          <cell r="I911">
            <v>31500</v>
          </cell>
          <cell r="J911">
            <v>930</v>
          </cell>
          <cell r="K911">
            <v>28500</v>
          </cell>
          <cell r="S911">
            <v>28500</v>
          </cell>
          <cell r="V911" t="str">
            <v>내선</v>
          </cell>
          <cell r="W911">
            <v>0.45</v>
          </cell>
          <cell r="X911" t="str">
            <v>보인</v>
          </cell>
          <cell r="Y911">
            <v>0.23</v>
          </cell>
        </row>
        <row r="912">
          <cell r="A912">
            <v>912</v>
          </cell>
          <cell r="C912" t="str">
            <v>접지봉</v>
          </cell>
          <cell r="D912" t="str">
            <v>φ19×3000㎜-3EA</v>
          </cell>
          <cell r="E912" t="str">
            <v>조</v>
          </cell>
          <cell r="H912">
            <v>887</v>
          </cell>
          <cell r="I912">
            <v>39000</v>
          </cell>
          <cell r="J912">
            <v>930</v>
          </cell>
          <cell r="K912">
            <v>33000</v>
          </cell>
          <cell r="S912">
            <v>33000</v>
          </cell>
          <cell r="V912" t="str">
            <v>내선</v>
          </cell>
          <cell r="W912">
            <v>0.45</v>
          </cell>
          <cell r="X912" t="str">
            <v>보인</v>
          </cell>
          <cell r="Y912">
            <v>0.23</v>
          </cell>
        </row>
        <row r="913">
          <cell r="A913">
            <v>913</v>
          </cell>
          <cell r="C913" t="str">
            <v>접지단자함 (뚜껑SUS)</v>
          </cell>
          <cell r="D913" t="str">
            <v>1 CCT</v>
          </cell>
          <cell r="E913" t="str">
            <v>EA</v>
          </cell>
          <cell r="H913">
            <v>887</v>
          </cell>
          <cell r="I913">
            <v>65000</v>
          </cell>
          <cell r="J913">
            <v>930</v>
          </cell>
          <cell r="K913">
            <v>67000</v>
          </cell>
          <cell r="S913">
            <v>65000</v>
          </cell>
          <cell r="V913" t="str">
            <v>내선</v>
          </cell>
          <cell r="W913">
            <v>0.66</v>
          </cell>
        </row>
        <row r="914">
          <cell r="A914">
            <v>914</v>
          </cell>
          <cell r="C914" t="str">
            <v>접지단자함 (뚜껑SUS)</v>
          </cell>
          <cell r="D914" t="str">
            <v>2 CCT</v>
          </cell>
          <cell r="E914" t="str">
            <v>EA</v>
          </cell>
          <cell r="H914">
            <v>887</v>
          </cell>
          <cell r="I914">
            <v>72000</v>
          </cell>
          <cell r="J914">
            <v>930</v>
          </cell>
          <cell r="K914">
            <v>78000</v>
          </cell>
          <cell r="S914">
            <v>72000</v>
          </cell>
          <cell r="V914" t="str">
            <v>내선</v>
          </cell>
          <cell r="W914">
            <v>0.66</v>
          </cell>
        </row>
        <row r="915">
          <cell r="A915">
            <v>915</v>
          </cell>
          <cell r="C915" t="str">
            <v>접지단자함 (뚜껑SUS)</v>
          </cell>
          <cell r="D915" t="str">
            <v>3 CCT</v>
          </cell>
          <cell r="E915" t="str">
            <v>EA</v>
          </cell>
          <cell r="H915">
            <v>887</v>
          </cell>
          <cell r="I915">
            <v>95000</v>
          </cell>
          <cell r="J915">
            <v>930</v>
          </cell>
          <cell r="K915">
            <v>90000</v>
          </cell>
          <cell r="S915">
            <v>90000</v>
          </cell>
          <cell r="V915" t="str">
            <v>내선</v>
          </cell>
          <cell r="W915">
            <v>0.66</v>
          </cell>
        </row>
        <row r="916">
          <cell r="A916">
            <v>916</v>
          </cell>
          <cell r="C916" t="str">
            <v>접지단자함 (뚜껑SUS)</v>
          </cell>
          <cell r="D916" t="str">
            <v>4 CCT</v>
          </cell>
          <cell r="E916" t="str">
            <v>EA</v>
          </cell>
          <cell r="H916">
            <v>887</v>
          </cell>
          <cell r="I916">
            <v>120000</v>
          </cell>
          <cell r="J916">
            <v>930</v>
          </cell>
          <cell r="K916">
            <v>120000</v>
          </cell>
          <cell r="S916">
            <v>120000</v>
          </cell>
          <cell r="V916" t="str">
            <v>내선</v>
          </cell>
          <cell r="W916">
            <v>0.66</v>
          </cell>
        </row>
        <row r="917">
          <cell r="A917">
            <v>917</v>
          </cell>
          <cell r="C917" t="str">
            <v>접지단자함 (뚜껑SUS)</v>
          </cell>
          <cell r="D917" t="str">
            <v>5 CCT</v>
          </cell>
          <cell r="E917" t="str">
            <v>EA</v>
          </cell>
          <cell r="H917">
            <v>887</v>
          </cell>
          <cell r="I917">
            <v>140000</v>
          </cell>
          <cell r="J917">
            <v>930</v>
          </cell>
          <cell r="K917">
            <v>130000</v>
          </cell>
          <cell r="S917">
            <v>130000</v>
          </cell>
          <cell r="V917" t="str">
            <v>내선</v>
          </cell>
          <cell r="W917">
            <v>0.66</v>
          </cell>
        </row>
        <row r="918">
          <cell r="A918">
            <v>918</v>
          </cell>
          <cell r="C918" t="str">
            <v>접지단자함 (뚜껑SUS)</v>
          </cell>
          <cell r="D918" t="str">
            <v>6 CCT</v>
          </cell>
          <cell r="E918" t="str">
            <v>EA</v>
          </cell>
          <cell r="I918">
            <v>160000</v>
          </cell>
          <cell r="J918">
            <v>930</v>
          </cell>
          <cell r="K918">
            <v>140000</v>
          </cell>
          <cell r="S918">
            <v>140000</v>
          </cell>
          <cell r="V918" t="str">
            <v>내선</v>
          </cell>
          <cell r="W918">
            <v>0.66</v>
          </cell>
        </row>
        <row r="919">
          <cell r="A919">
            <v>919</v>
          </cell>
          <cell r="C919" t="str">
            <v>접지단자함 (뚜껑SUS)</v>
          </cell>
          <cell r="D919" t="str">
            <v>7 CCT</v>
          </cell>
          <cell r="E919" t="str">
            <v>EA</v>
          </cell>
          <cell r="I919">
            <v>180000</v>
          </cell>
          <cell r="J919">
            <v>930</v>
          </cell>
          <cell r="K919">
            <v>150000</v>
          </cell>
          <cell r="S919">
            <v>150000</v>
          </cell>
          <cell r="V919" t="str">
            <v>내선</v>
          </cell>
          <cell r="W919">
            <v>0.66</v>
          </cell>
        </row>
        <row r="920">
          <cell r="A920">
            <v>920</v>
          </cell>
          <cell r="C920" t="str">
            <v>피뢰침지지관</v>
          </cell>
          <cell r="D920" t="str">
            <v>3 m</v>
          </cell>
          <cell r="E920" t="str">
            <v>SET</v>
          </cell>
          <cell r="H920">
            <v>887</v>
          </cell>
          <cell r="I920">
            <v>200000</v>
          </cell>
          <cell r="J920">
            <v>930</v>
          </cell>
          <cell r="K920">
            <v>180000</v>
          </cell>
          <cell r="S920">
            <v>180000</v>
          </cell>
        </row>
        <row r="921">
          <cell r="A921">
            <v>921</v>
          </cell>
          <cell r="C921" t="str">
            <v>피뢰침지지관</v>
          </cell>
          <cell r="D921" t="str">
            <v>5 m</v>
          </cell>
          <cell r="E921" t="str">
            <v>SET</v>
          </cell>
          <cell r="H921">
            <v>887</v>
          </cell>
          <cell r="I921">
            <v>250000</v>
          </cell>
          <cell r="J921">
            <v>930</v>
          </cell>
          <cell r="K921">
            <v>200000</v>
          </cell>
          <cell r="S921">
            <v>200000</v>
          </cell>
        </row>
        <row r="922">
          <cell r="A922">
            <v>922</v>
          </cell>
          <cell r="C922" t="str">
            <v>피뢰침지지관</v>
          </cell>
          <cell r="D922" t="str">
            <v>7 m</v>
          </cell>
          <cell r="E922" t="str">
            <v>SET</v>
          </cell>
          <cell r="H922">
            <v>887</v>
          </cell>
          <cell r="I922">
            <v>350000</v>
          </cell>
          <cell r="J922">
            <v>930</v>
          </cell>
          <cell r="K922">
            <v>280000</v>
          </cell>
          <cell r="S922">
            <v>280000</v>
          </cell>
        </row>
        <row r="923">
          <cell r="A923">
            <v>923</v>
          </cell>
          <cell r="S923" t="str">
            <v/>
          </cell>
        </row>
        <row r="924">
          <cell r="A924">
            <v>924</v>
          </cell>
          <cell r="C924" t="str">
            <v>PULL BOX 1,2t</v>
          </cell>
          <cell r="D924" t="str">
            <v>100×100×100</v>
          </cell>
          <cell r="E924" t="str">
            <v>EA</v>
          </cell>
          <cell r="H924">
            <v>825</v>
          </cell>
          <cell r="I924">
            <v>1882</v>
          </cell>
          <cell r="J924">
            <v>883</v>
          </cell>
          <cell r="K924">
            <v>1750</v>
          </cell>
          <cell r="S924">
            <v>1750</v>
          </cell>
          <cell r="V924" t="str">
            <v>내선</v>
          </cell>
          <cell r="W924">
            <v>0.66</v>
          </cell>
        </row>
        <row r="925">
          <cell r="A925">
            <v>925</v>
          </cell>
          <cell r="C925" t="str">
            <v>PULL BOX 1,2t</v>
          </cell>
          <cell r="D925" t="str">
            <v>150×150×100</v>
          </cell>
          <cell r="E925" t="str">
            <v>EA</v>
          </cell>
          <cell r="H925">
            <v>825</v>
          </cell>
          <cell r="I925">
            <v>2353</v>
          </cell>
          <cell r="J925">
            <v>883</v>
          </cell>
          <cell r="K925">
            <v>2470</v>
          </cell>
          <cell r="S925">
            <v>2353</v>
          </cell>
          <cell r="V925" t="str">
            <v>내선</v>
          </cell>
          <cell r="W925">
            <v>0.66</v>
          </cell>
        </row>
        <row r="926">
          <cell r="A926">
            <v>926</v>
          </cell>
          <cell r="C926" t="str">
            <v>PULL BOX 1,2t</v>
          </cell>
          <cell r="D926" t="str">
            <v>200×200×100</v>
          </cell>
          <cell r="E926" t="str">
            <v>EA</v>
          </cell>
          <cell r="H926">
            <v>825</v>
          </cell>
          <cell r="I926">
            <v>3647</v>
          </cell>
          <cell r="J926">
            <v>883</v>
          </cell>
          <cell r="K926">
            <v>3420</v>
          </cell>
          <cell r="S926">
            <v>3420</v>
          </cell>
          <cell r="V926" t="str">
            <v>내선</v>
          </cell>
          <cell r="W926">
            <v>0.66</v>
          </cell>
        </row>
        <row r="927">
          <cell r="A927">
            <v>927</v>
          </cell>
          <cell r="C927" t="str">
            <v>PULL BOX 1,2t</v>
          </cell>
          <cell r="D927" t="str">
            <v>250×250×100</v>
          </cell>
          <cell r="E927" t="str">
            <v>EA</v>
          </cell>
          <cell r="H927">
            <v>825</v>
          </cell>
          <cell r="I927">
            <v>5470</v>
          </cell>
          <cell r="J927">
            <v>883</v>
          </cell>
          <cell r="K927">
            <v>4630</v>
          </cell>
          <cell r="S927">
            <v>4630</v>
          </cell>
          <cell r="V927" t="str">
            <v>내선</v>
          </cell>
          <cell r="W927">
            <v>0.66</v>
          </cell>
        </row>
        <row r="928">
          <cell r="A928">
            <v>928</v>
          </cell>
          <cell r="C928" t="str">
            <v>PULL BOX 1,2t</v>
          </cell>
          <cell r="D928" t="str">
            <v>300×300×100</v>
          </cell>
          <cell r="E928" t="str">
            <v>EA</v>
          </cell>
          <cell r="H928">
            <v>825</v>
          </cell>
          <cell r="I928">
            <v>5882</v>
          </cell>
          <cell r="J928">
            <v>883</v>
          </cell>
          <cell r="K928">
            <v>5670</v>
          </cell>
          <cell r="S928">
            <v>5670</v>
          </cell>
          <cell r="V928" t="str">
            <v>내선</v>
          </cell>
          <cell r="W928">
            <v>0.66</v>
          </cell>
        </row>
        <row r="929">
          <cell r="A929">
            <v>929</v>
          </cell>
          <cell r="C929" t="str">
            <v>PULL BOX 1,2t</v>
          </cell>
          <cell r="D929" t="str">
            <v>150×150×150</v>
          </cell>
          <cell r="E929" t="str">
            <v>EA</v>
          </cell>
          <cell r="H929">
            <v>825</v>
          </cell>
          <cell r="I929">
            <v>2765</v>
          </cell>
          <cell r="J929">
            <v>883</v>
          </cell>
          <cell r="K929">
            <v>2740</v>
          </cell>
          <cell r="S929">
            <v>2740</v>
          </cell>
          <cell r="V929" t="str">
            <v>내선</v>
          </cell>
          <cell r="W929">
            <v>0.66</v>
          </cell>
        </row>
        <row r="930">
          <cell r="A930">
            <v>930</v>
          </cell>
          <cell r="C930" t="str">
            <v>PULL BOX 1,2t</v>
          </cell>
          <cell r="D930" t="str">
            <v>200×200×200</v>
          </cell>
          <cell r="E930" t="str">
            <v>EA</v>
          </cell>
          <cell r="H930">
            <v>825</v>
          </cell>
          <cell r="I930">
            <v>5176</v>
          </cell>
          <cell r="J930">
            <v>883</v>
          </cell>
          <cell r="K930">
            <v>4680</v>
          </cell>
          <cell r="S930">
            <v>4680</v>
          </cell>
          <cell r="V930" t="str">
            <v>내선</v>
          </cell>
          <cell r="W930">
            <v>0.66</v>
          </cell>
        </row>
        <row r="931">
          <cell r="A931">
            <v>931</v>
          </cell>
          <cell r="C931" t="str">
            <v>PULL BOX 1,2t</v>
          </cell>
          <cell r="D931" t="str">
            <v>250×250×150</v>
          </cell>
          <cell r="E931" t="str">
            <v>EA</v>
          </cell>
          <cell r="H931">
            <v>825</v>
          </cell>
          <cell r="I931">
            <v>5882</v>
          </cell>
          <cell r="J931">
            <v>883</v>
          </cell>
          <cell r="K931">
            <v>5080</v>
          </cell>
          <cell r="S931">
            <v>5080</v>
          </cell>
          <cell r="V931" t="str">
            <v>내선</v>
          </cell>
          <cell r="W931">
            <v>0.66</v>
          </cell>
        </row>
        <row r="932">
          <cell r="A932">
            <v>932</v>
          </cell>
          <cell r="C932" t="str">
            <v>PULL BOX 1,2t</v>
          </cell>
          <cell r="D932" t="str">
            <v>300×300×150</v>
          </cell>
          <cell r="E932" t="str">
            <v>EA</v>
          </cell>
          <cell r="H932">
            <v>825</v>
          </cell>
          <cell r="I932">
            <v>6765</v>
          </cell>
          <cell r="J932">
            <v>883</v>
          </cell>
          <cell r="K932">
            <v>6390</v>
          </cell>
          <cell r="S932">
            <v>6390</v>
          </cell>
          <cell r="V932" t="str">
            <v>내선</v>
          </cell>
          <cell r="W932">
            <v>0.66</v>
          </cell>
        </row>
        <row r="933">
          <cell r="A933">
            <v>933</v>
          </cell>
          <cell r="C933" t="str">
            <v>PULL BOX 1,2t</v>
          </cell>
          <cell r="D933" t="str">
            <v>400×400×150</v>
          </cell>
          <cell r="E933" t="str">
            <v>EA</v>
          </cell>
          <cell r="H933">
            <v>825</v>
          </cell>
          <cell r="I933">
            <v>11000</v>
          </cell>
          <cell r="J933">
            <v>883</v>
          </cell>
          <cell r="K933">
            <v>10170</v>
          </cell>
          <cell r="S933">
            <v>10170</v>
          </cell>
          <cell r="V933" t="str">
            <v>내선</v>
          </cell>
          <cell r="W933">
            <v>0.66</v>
          </cell>
        </row>
        <row r="934">
          <cell r="A934">
            <v>934</v>
          </cell>
          <cell r="C934" t="str">
            <v>PULL BOX 1,2t</v>
          </cell>
          <cell r="D934" t="str">
            <v>300×300×200</v>
          </cell>
          <cell r="E934" t="str">
            <v>EA</v>
          </cell>
          <cell r="H934">
            <v>825</v>
          </cell>
          <cell r="I934">
            <v>7647</v>
          </cell>
          <cell r="J934">
            <v>883</v>
          </cell>
          <cell r="K934">
            <v>7200</v>
          </cell>
          <cell r="S934">
            <v>7200</v>
          </cell>
          <cell r="V934" t="str">
            <v>내선</v>
          </cell>
          <cell r="W934">
            <v>0.66</v>
          </cell>
        </row>
        <row r="935">
          <cell r="A935">
            <v>935</v>
          </cell>
          <cell r="C935" t="str">
            <v>PULL BOX 1,2t</v>
          </cell>
          <cell r="D935" t="str">
            <v>400×400×200</v>
          </cell>
          <cell r="E935" t="str">
            <v>EA</v>
          </cell>
          <cell r="H935">
            <v>825</v>
          </cell>
          <cell r="I935">
            <v>12000</v>
          </cell>
          <cell r="J935">
            <v>883</v>
          </cell>
          <cell r="K935">
            <v>11160</v>
          </cell>
          <cell r="S935">
            <v>11160</v>
          </cell>
          <cell r="V935" t="str">
            <v>내선</v>
          </cell>
          <cell r="W935">
            <v>0.95</v>
          </cell>
        </row>
        <row r="936">
          <cell r="A936">
            <v>936</v>
          </cell>
          <cell r="C936" t="str">
            <v>PULL BOX 1,2t</v>
          </cell>
          <cell r="D936" t="str">
            <v>500×500×200</v>
          </cell>
          <cell r="E936" t="str">
            <v>EA</v>
          </cell>
          <cell r="H936">
            <v>825</v>
          </cell>
          <cell r="I936">
            <v>21412</v>
          </cell>
          <cell r="J936">
            <v>883</v>
          </cell>
          <cell r="K936">
            <v>18720</v>
          </cell>
          <cell r="S936">
            <v>18720</v>
          </cell>
          <cell r="V936" t="str">
            <v>내선</v>
          </cell>
          <cell r="W936">
            <v>0.95</v>
          </cell>
        </row>
        <row r="937">
          <cell r="A937">
            <v>937</v>
          </cell>
          <cell r="C937" t="str">
            <v>PULL BOX 1,2t</v>
          </cell>
          <cell r="D937" t="str">
            <v>300×300×300</v>
          </cell>
          <cell r="E937" t="str">
            <v>EA</v>
          </cell>
          <cell r="H937">
            <v>825</v>
          </cell>
          <cell r="I937">
            <v>9535</v>
          </cell>
          <cell r="J937">
            <v>883</v>
          </cell>
          <cell r="K937">
            <v>8910</v>
          </cell>
          <cell r="S937">
            <v>8910</v>
          </cell>
          <cell r="V937" t="str">
            <v>내선</v>
          </cell>
          <cell r="W937">
            <v>0.95</v>
          </cell>
        </row>
        <row r="938">
          <cell r="A938">
            <v>938</v>
          </cell>
          <cell r="C938" t="str">
            <v>PULL BOX 1,2t</v>
          </cell>
          <cell r="D938" t="str">
            <v>400×400×300</v>
          </cell>
          <cell r="E938" t="str">
            <v>EA</v>
          </cell>
          <cell r="H938">
            <v>825</v>
          </cell>
          <cell r="I938">
            <v>14235</v>
          </cell>
          <cell r="J938">
            <v>883</v>
          </cell>
          <cell r="K938">
            <v>13590</v>
          </cell>
          <cell r="S938">
            <v>13590</v>
          </cell>
          <cell r="V938" t="str">
            <v>내선</v>
          </cell>
          <cell r="W938">
            <v>0.95</v>
          </cell>
        </row>
        <row r="939">
          <cell r="A939">
            <v>939</v>
          </cell>
          <cell r="C939" t="str">
            <v>PULL BOX 1,2t</v>
          </cell>
          <cell r="D939" t="str">
            <v>500×500×300</v>
          </cell>
          <cell r="E939" t="str">
            <v>EA</v>
          </cell>
          <cell r="H939">
            <v>825</v>
          </cell>
          <cell r="I939">
            <v>25882</v>
          </cell>
          <cell r="J939">
            <v>883</v>
          </cell>
          <cell r="K939">
            <v>22500</v>
          </cell>
          <cell r="S939">
            <v>22500</v>
          </cell>
          <cell r="V939" t="str">
            <v>내선</v>
          </cell>
          <cell r="W939">
            <v>0.95</v>
          </cell>
        </row>
        <row r="940">
          <cell r="A940">
            <v>940</v>
          </cell>
          <cell r="C940" t="str">
            <v>PULL BOX 1,2t</v>
          </cell>
          <cell r="D940" t="str">
            <v>600×600×300</v>
          </cell>
          <cell r="E940" t="str">
            <v>EA</v>
          </cell>
          <cell r="H940">
            <v>825</v>
          </cell>
          <cell r="I940">
            <v>32353</v>
          </cell>
          <cell r="J940">
            <v>883</v>
          </cell>
          <cell r="K940">
            <v>27450</v>
          </cell>
          <cell r="S940">
            <v>27450</v>
          </cell>
          <cell r="V940" t="str">
            <v>내선</v>
          </cell>
          <cell r="W940">
            <v>0.95</v>
          </cell>
        </row>
        <row r="941">
          <cell r="A941">
            <v>941</v>
          </cell>
          <cell r="C941" t="str">
            <v>PULL BOX 1,2t</v>
          </cell>
          <cell r="D941" t="str">
            <v>600×600×400</v>
          </cell>
          <cell r="E941" t="str">
            <v>EA</v>
          </cell>
          <cell r="H941">
            <v>825</v>
          </cell>
          <cell r="I941">
            <v>38823</v>
          </cell>
          <cell r="S941">
            <v>38823</v>
          </cell>
          <cell r="V941" t="str">
            <v>내선</v>
          </cell>
          <cell r="W941">
            <v>0.95</v>
          </cell>
        </row>
        <row r="942">
          <cell r="A942">
            <v>942</v>
          </cell>
          <cell r="C942" t="str">
            <v>PULL BOX(벽면노출)</v>
          </cell>
          <cell r="D942" t="str">
            <v>1000×1000×700 (2.3t)</v>
          </cell>
          <cell r="E942" t="str">
            <v>EA</v>
          </cell>
          <cell r="L942" t="str">
            <v>봉산(유선견적)</v>
          </cell>
          <cell r="M942">
            <v>150000</v>
          </cell>
          <cell r="S942">
            <v>150000</v>
          </cell>
          <cell r="V942" t="str">
            <v>내선</v>
          </cell>
          <cell r="W942">
            <v>6.7679999999999998</v>
          </cell>
        </row>
        <row r="943">
          <cell r="A943">
            <v>943</v>
          </cell>
          <cell r="S943" t="str">
            <v/>
          </cell>
        </row>
        <row r="944">
          <cell r="A944">
            <v>944</v>
          </cell>
          <cell r="B944" t="str">
            <v>천정</v>
          </cell>
          <cell r="C944" t="str">
            <v>Outlet Box (천정)</v>
          </cell>
          <cell r="D944" t="str">
            <v>4각 54mm</v>
          </cell>
          <cell r="E944" t="str">
            <v>EA</v>
          </cell>
          <cell r="H944">
            <v>827</v>
          </cell>
          <cell r="I944">
            <v>832</v>
          </cell>
          <cell r="J944">
            <v>882</v>
          </cell>
          <cell r="K944">
            <v>630</v>
          </cell>
          <cell r="S944">
            <v>630</v>
          </cell>
          <cell r="V944" t="str">
            <v>내선</v>
          </cell>
          <cell r="W944">
            <v>0.12</v>
          </cell>
        </row>
        <row r="945">
          <cell r="A945">
            <v>945</v>
          </cell>
          <cell r="B945" t="str">
            <v>벽부</v>
          </cell>
          <cell r="C945" t="str">
            <v>Outlet Box (벽부)</v>
          </cell>
          <cell r="D945" t="str">
            <v>4각 54mm</v>
          </cell>
          <cell r="E945" t="str">
            <v>EA</v>
          </cell>
          <cell r="H945">
            <v>827</v>
          </cell>
          <cell r="I945">
            <v>832</v>
          </cell>
          <cell r="J945">
            <v>882</v>
          </cell>
          <cell r="K945">
            <v>630</v>
          </cell>
          <cell r="S945">
            <v>630</v>
          </cell>
          <cell r="V945" t="str">
            <v>내선</v>
          </cell>
          <cell r="W945">
            <v>0.2</v>
          </cell>
        </row>
        <row r="946">
          <cell r="A946">
            <v>946</v>
          </cell>
          <cell r="C946" t="str">
            <v>Outlet Box</v>
          </cell>
          <cell r="D946" t="str">
            <v xml:space="preserve">  8 각 54mm</v>
          </cell>
          <cell r="E946" t="str">
            <v>EA</v>
          </cell>
          <cell r="H946">
            <v>827</v>
          </cell>
          <cell r="I946">
            <v>714</v>
          </cell>
          <cell r="J946">
            <v>882</v>
          </cell>
          <cell r="K946">
            <v>540</v>
          </cell>
          <cell r="S946">
            <v>540</v>
          </cell>
          <cell r="V946" t="str">
            <v>내선</v>
          </cell>
          <cell r="W946">
            <v>0.12</v>
          </cell>
        </row>
        <row r="947">
          <cell r="A947">
            <v>947</v>
          </cell>
          <cell r="C947" t="str">
            <v>Outlet Box</v>
          </cell>
          <cell r="D947" t="str">
            <v>SW 54mm</v>
          </cell>
          <cell r="E947" t="str">
            <v>EA</v>
          </cell>
          <cell r="H947">
            <v>827</v>
          </cell>
          <cell r="I947">
            <v>654</v>
          </cell>
          <cell r="J947">
            <v>883</v>
          </cell>
          <cell r="K947">
            <v>490</v>
          </cell>
          <cell r="S947">
            <v>490</v>
          </cell>
          <cell r="V947" t="str">
            <v>내선</v>
          </cell>
          <cell r="W947">
            <v>0.2</v>
          </cell>
        </row>
        <row r="948">
          <cell r="A948">
            <v>948</v>
          </cell>
          <cell r="C948" t="str">
            <v>박스카바</v>
          </cell>
          <cell r="D948" t="str">
            <v>4각</v>
          </cell>
          <cell r="E948" t="str">
            <v>EA</v>
          </cell>
          <cell r="H948">
            <v>827</v>
          </cell>
          <cell r="I948">
            <v>238</v>
          </cell>
          <cell r="J948">
            <v>883</v>
          </cell>
          <cell r="K948">
            <v>190</v>
          </cell>
          <cell r="S948">
            <v>190</v>
          </cell>
          <cell r="V948" t="str">
            <v>내선</v>
          </cell>
          <cell r="W948">
            <v>0.03</v>
          </cell>
        </row>
        <row r="949">
          <cell r="A949">
            <v>949</v>
          </cell>
          <cell r="C949" t="str">
            <v>박스카바</v>
          </cell>
          <cell r="D949" t="str">
            <v>8각</v>
          </cell>
          <cell r="E949" t="str">
            <v>EA</v>
          </cell>
          <cell r="H949">
            <v>827</v>
          </cell>
          <cell r="I949">
            <v>238</v>
          </cell>
          <cell r="J949">
            <v>883</v>
          </cell>
          <cell r="K949">
            <v>230</v>
          </cell>
          <cell r="S949">
            <v>230</v>
          </cell>
          <cell r="V949" t="str">
            <v>내선</v>
          </cell>
          <cell r="W949">
            <v>0.03</v>
          </cell>
        </row>
        <row r="950">
          <cell r="A950">
            <v>950</v>
          </cell>
          <cell r="S950" t="str">
            <v/>
          </cell>
        </row>
        <row r="951">
          <cell r="A951">
            <v>951</v>
          </cell>
          <cell r="C951" t="str">
            <v>PVC  Outlet Box</v>
          </cell>
          <cell r="D951" t="str">
            <v xml:space="preserve">  8 각</v>
          </cell>
          <cell r="E951" t="str">
            <v>EA</v>
          </cell>
          <cell r="S951">
            <v>0</v>
          </cell>
          <cell r="V951" t="str">
            <v>내선</v>
          </cell>
          <cell r="W951">
            <v>0.12</v>
          </cell>
        </row>
        <row r="952">
          <cell r="A952">
            <v>952</v>
          </cell>
          <cell r="C952" t="str">
            <v>PVC  Outlet Box</v>
          </cell>
          <cell r="D952" t="str">
            <v xml:space="preserve">  4 각</v>
          </cell>
          <cell r="E952" t="str">
            <v>EA</v>
          </cell>
          <cell r="S952">
            <v>0</v>
          </cell>
          <cell r="V952" t="str">
            <v>내선</v>
          </cell>
          <cell r="W952">
            <v>0.12</v>
          </cell>
        </row>
        <row r="953">
          <cell r="A953">
            <v>953</v>
          </cell>
          <cell r="S953" t="str">
            <v/>
          </cell>
        </row>
        <row r="954">
          <cell r="A954">
            <v>954</v>
          </cell>
          <cell r="S954" t="str">
            <v/>
          </cell>
        </row>
        <row r="955">
          <cell r="A955">
            <v>955</v>
          </cell>
          <cell r="C955" t="str">
            <v>노출박스</v>
          </cell>
          <cell r="D955" t="str">
            <v>16C 1방출</v>
          </cell>
          <cell r="E955" t="str">
            <v>EA</v>
          </cell>
          <cell r="H955">
            <v>827</v>
          </cell>
          <cell r="I955">
            <v>2700</v>
          </cell>
          <cell r="J955">
            <v>883</v>
          </cell>
          <cell r="K955">
            <v>2625</v>
          </cell>
          <cell r="S955">
            <v>2625</v>
          </cell>
          <cell r="V955" t="str">
            <v>내선</v>
          </cell>
          <cell r="W955">
            <v>0.28999999999999998</v>
          </cell>
        </row>
        <row r="956">
          <cell r="A956">
            <v>956</v>
          </cell>
          <cell r="C956" t="str">
            <v>노출박스</v>
          </cell>
          <cell r="D956" t="str">
            <v>16C 2방출</v>
          </cell>
          <cell r="E956" t="str">
            <v>EA</v>
          </cell>
          <cell r="H956">
            <v>827</v>
          </cell>
          <cell r="I956">
            <v>2870</v>
          </cell>
          <cell r="J956">
            <v>883</v>
          </cell>
          <cell r="K956">
            <v>2750</v>
          </cell>
          <cell r="S956">
            <v>2750</v>
          </cell>
          <cell r="V956" t="str">
            <v>내선</v>
          </cell>
          <cell r="W956">
            <v>0.28999999999999998</v>
          </cell>
        </row>
        <row r="957">
          <cell r="A957">
            <v>957</v>
          </cell>
          <cell r="C957" t="str">
            <v>노출박스</v>
          </cell>
          <cell r="D957" t="str">
            <v>22C 1방출</v>
          </cell>
          <cell r="E957" t="str">
            <v>EA</v>
          </cell>
          <cell r="H957">
            <v>827</v>
          </cell>
          <cell r="I957">
            <v>2639</v>
          </cell>
          <cell r="J957">
            <v>883</v>
          </cell>
          <cell r="K957">
            <v>2875</v>
          </cell>
          <cell r="S957">
            <v>2639</v>
          </cell>
          <cell r="V957" t="str">
            <v>내선</v>
          </cell>
          <cell r="W957">
            <v>0.28999999999999998</v>
          </cell>
        </row>
        <row r="958">
          <cell r="A958">
            <v>958</v>
          </cell>
          <cell r="C958" t="str">
            <v>노출박스</v>
          </cell>
          <cell r="D958" t="str">
            <v>22C 2방출</v>
          </cell>
          <cell r="E958" t="str">
            <v>EA</v>
          </cell>
          <cell r="H958">
            <v>827</v>
          </cell>
          <cell r="I958">
            <v>2834</v>
          </cell>
          <cell r="J958">
            <v>883</v>
          </cell>
          <cell r="K958">
            <v>3000</v>
          </cell>
          <cell r="S958">
            <v>2834</v>
          </cell>
          <cell r="V958" t="str">
            <v>내선</v>
          </cell>
          <cell r="W958">
            <v>0.28999999999999998</v>
          </cell>
        </row>
        <row r="959">
          <cell r="A959">
            <v>959</v>
          </cell>
          <cell r="C959" t="str">
            <v>노출박스</v>
          </cell>
          <cell r="D959" t="str">
            <v>28C 1방출</v>
          </cell>
          <cell r="E959" t="str">
            <v>EA</v>
          </cell>
          <cell r="H959">
            <v>827</v>
          </cell>
          <cell r="I959">
            <v>4203</v>
          </cell>
          <cell r="J959">
            <v>883</v>
          </cell>
          <cell r="K959">
            <v>4375</v>
          </cell>
          <cell r="S959">
            <v>4203</v>
          </cell>
          <cell r="V959" t="str">
            <v>내선</v>
          </cell>
          <cell r="W959">
            <v>0.28999999999999998</v>
          </cell>
        </row>
        <row r="960">
          <cell r="A960">
            <v>960</v>
          </cell>
          <cell r="C960" t="str">
            <v>노출박스</v>
          </cell>
          <cell r="D960" t="str">
            <v>28C 2방출</v>
          </cell>
          <cell r="E960" t="str">
            <v>EA</v>
          </cell>
          <cell r="H960">
            <v>827</v>
          </cell>
          <cell r="I960">
            <v>4594</v>
          </cell>
          <cell r="J960">
            <v>883</v>
          </cell>
          <cell r="K960">
            <v>4625</v>
          </cell>
          <cell r="S960">
            <v>4594</v>
          </cell>
          <cell r="V960" t="str">
            <v>내선</v>
          </cell>
          <cell r="W960">
            <v>0.28999999999999998</v>
          </cell>
        </row>
        <row r="961">
          <cell r="A961">
            <v>961</v>
          </cell>
          <cell r="S961" t="str">
            <v/>
          </cell>
        </row>
        <row r="962">
          <cell r="A962">
            <v>962</v>
          </cell>
          <cell r="C962" t="str">
            <v>등기구 보강대 1m</v>
          </cell>
          <cell r="D962" t="str">
            <v>스프링형 M바표준</v>
          </cell>
          <cell r="E962" t="str">
            <v>SET</v>
          </cell>
          <cell r="H962">
            <v>898</v>
          </cell>
          <cell r="I962">
            <v>3900</v>
          </cell>
          <cell r="J962">
            <v>939</v>
          </cell>
          <cell r="K962">
            <v>3900</v>
          </cell>
          <cell r="S962">
            <v>3900</v>
          </cell>
        </row>
        <row r="963">
          <cell r="A963">
            <v>963</v>
          </cell>
          <cell r="C963" t="str">
            <v>등기구 보강대 1m</v>
          </cell>
          <cell r="D963" t="str">
            <v>스프링형 T바표준</v>
          </cell>
          <cell r="E963" t="str">
            <v>SET</v>
          </cell>
          <cell r="H963">
            <v>898</v>
          </cell>
          <cell r="I963">
            <v>4900</v>
          </cell>
          <cell r="J963">
            <v>939</v>
          </cell>
          <cell r="K963">
            <v>4900</v>
          </cell>
          <cell r="S963">
            <v>4900</v>
          </cell>
        </row>
        <row r="964">
          <cell r="A964">
            <v>964</v>
          </cell>
          <cell r="C964" t="str">
            <v>등기구 보강대 1m</v>
          </cell>
          <cell r="D964" t="str">
            <v>스프링형 다운라이트용</v>
          </cell>
          <cell r="E964" t="str">
            <v>SET</v>
          </cell>
          <cell r="H964">
            <v>898</v>
          </cell>
          <cell r="I964">
            <v>3600</v>
          </cell>
          <cell r="J964">
            <v>939</v>
          </cell>
          <cell r="K964">
            <v>3600</v>
          </cell>
          <cell r="S964">
            <v>3600</v>
          </cell>
        </row>
        <row r="965">
          <cell r="A965">
            <v>965</v>
          </cell>
          <cell r="C965" t="str">
            <v>등기구 보강대 2.5m</v>
          </cell>
          <cell r="D965" t="str">
            <v>스프링형 다운라이트용</v>
          </cell>
          <cell r="E965" t="str">
            <v>SET</v>
          </cell>
          <cell r="H965">
            <v>898</v>
          </cell>
          <cell r="I965">
            <v>5600</v>
          </cell>
          <cell r="J965">
            <v>939</v>
          </cell>
          <cell r="K965">
            <v>5600</v>
          </cell>
          <cell r="S965">
            <v>5600</v>
          </cell>
        </row>
        <row r="966">
          <cell r="A966">
            <v>966</v>
          </cell>
          <cell r="B966" t="str">
            <v>CL</v>
          </cell>
          <cell r="C966" t="str">
            <v>등 기 구(Type"CL")</v>
          </cell>
          <cell r="D966" t="str">
            <v>FCL 4/30W</v>
          </cell>
          <cell r="E966" t="str">
            <v>SET</v>
          </cell>
          <cell r="L966" t="str">
            <v>(주)나남전기</v>
          </cell>
          <cell r="M966">
            <v>17000</v>
          </cell>
          <cell r="N966" t="str">
            <v>(주)제일조명</v>
          </cell>
          <cell r="O966">
            <v>18000</v>
          </cell>
          <cell r="P966" t="str">
            <v>천일전기공업(주)</v>
          </cell>
          <cell r="Q966">
            <v>14000</v>
          </cell>
          <cell r="S966">
            <v>14000</v>
          </cell>
          <cell r="V966" t="str">
            <v>내선</v>
          </cell>
          <cell r="W966">
            <v>0.16500000000000001</v>
          </cell>
        </row>
        <row r="967">
          <cell r="A967">
            <v>967</v>
          </cell>
          <cell r="B967" t="str">
            <v>I</v>
          </cell>
          <cell r="C967" t="str">
            <v>등 기 구</v>
          </cell>
          <cell r="D967" t="str">
            <v>IL-60W 벽부(방수,방습)</v>
          </cell>
          <cell r="E967" t="str">
            <v>SET</v>
          </cell>
          <cell r="L967" t="str">
            <v>(주)나남전기</v>
          </cell>
          <cell r="M967">
            <v>17000</v>
          </cell>
          <cell r="N967" t="str">
            <v>(주)제일조명</v>
          </cell>
          <cell r="O967">
            <v>18000</v>
          </cell>
          <cell r="P967" t="str">
            <v>천일전기공업(주)</v>
          </cell>
          <cell r="Q967">
            <v>14000</v>
          </cell>
          <cell r="S967">
            <v>14000</v>
          </cell>
          <cell r="V967" t="str">
            <v>내선</v>
          </cell>
          <cell r="W967">
            <v>0.15</v>
          </cell>
        </row>
        <row r="968">
          <cell r="A968">
            <v>968</v>
          </cell>
          <cell r="B968" t="str">
            <v>D</v>
          </cell>
          <cell r="C968" t="str">
            <v>등 기 구</v>
          </cell>
          <cell r="D968" t="str">
            <v>IL-100W 벽부(방수,방습)</v>
          </cell>
          <cell r="E968" t="str">
            <v>SET</v>
          </cell>
          <cell r="L968" t="str">
            <v>(주)나남전기</v>
          </cell>
          <cell r="M968">
            <v>85000</v>
          </cell>
          <cell r="N968" t="str">
            <v>(주)제일조명</v>
          </cell>
          <cell r="O968">
            <v>85000</v>
          </cell>
          <cell r="P968" t="str">
            <v>천일전기공업(주)</v>
          </cell>
          <cell r="Q968">
            <v>85000</v>
          </cell>
          <cell r="S968">
            <v>85000</v>
          </cell>
          <cell r="V968" t="str">
            <v>내선</v>
          </cell>
          <cell r="W968">
            <v>0.158</v>
          </cell>
        </row>
        <row r="969">
          <cell r="A969">
            <v>969</v>
          </cell>
          <cell r="C969" t="str">
            <v>등 기 구</v>
          </cell>
          <cell r="D969" t="str">
            <v>IL-200W 벽부</v>
          </cell>
          <cell r="E969" t="str">
            <v>SET</v>
          </cell>
          <cell r="H969">
            <v>816</v>
          </cell>
          <cell r="I969">
            <v>25500</v>
          </cell>
          <cell r="S969">
            <v>25500</v>
          </cell>
          <cell r="V969" t="str">
            <v>내선</v>
          </cell>
          <cell r="W969">
            <v>0.158</v>
          </cell>
        </row>
        <row r="970">
          <cell r="A970">
            <v>970</v>
          </cell>
          <cell r="B970" t="str">
            <v>K</v>
          </cell>
          <cell r="C970" t="str">
            <v>등 기 구</v>
          </cell>
          <cell r="D970" t="str">
            <v>IL-100W 펜던트(방수,방습)</v>
          </cell>
          <cell r="E970" t="str">
            <v>SET</v>
          </cell>
          <cell r="L970" t="str">
            <v>(주)제일조명</v>
          </cell>
          <cell r="M970">
            <v>85000</v>
          </cell>
          <cell r="N970" t="str">
            <v>(주)제일조명</v>
          </cell>
          <cell r="O970">
            <v>85000</v>
          </cell>
          <cell r="P970" t="str">
            <v>천일전기공업(주)</v>
          </cell>
          <cell r="Q970">
            <v>85000</v>
          </cell>
          <cell r="S970">
            <v>85000</v>
          </cell>
          <cell r="V970" t="str">
            <v>내선</v>
          </cell>
          <cell r="W970">
            <v>0.29399999999999998</v>
          </cell>
        </row>
        <row r="971">
          <cell r="A971">
            <v>971</v>
          </cell>
          <cell r="B971" t="str">
            <v>D</v>
          </cell>
          <cell r="C971" t="str">
            <v>등 기 구(type"D")</v>
          </cell>
          <cell r="D971" t="str">
            <v>다운라이트 FUL 2/18W</v>
          </cell>
          <cell r="E971" t="str">
            <v>SET</v>
          </cell>
          <cell r="L971" t="str">
            <v>(주)나남전기</v>
          </cell>
          <cell r="M971">
            <v>18500</v>
          </cell>
          <cell r="N971" t="str">
            <v>(주)제일조명</v>
          </cell>
          <cell r="O971">
            <v>24000</v>
          </cell>
          <cell r="P971" t="str">
            <v>천일전기공업(주)</v>
          </cell>
          <cell r="Q971">
            <v>31500</v>
          </cell>
          <cell r="S971">
            <v>18500</v>
          </cell>
          <cell r="V971" t="str">
            <v>내선</v>
          </cell>
          <cell r="W971">
            <v>0.18</v>
          </cell>
        </row>
        <row r="972">
          <cell r="A972">
            <v>972</v>
          </cell>
          <cell r="B972" t="str">
            <v>J</v>
          </cell>
          <cell r="C972" t="str">
            <v>등 기 구</v>
          </cell>
          <cell r="D972" t="str">
            <v>IL-100W 직부 벤다</v>
          </cell>
          <cell r="E972" t="str">
            <v>SET</v>
          </cell>
          <cell r="L972" t="str">
            <v>(주)나남전기</v>
          </cell>
          <cell r="M972">
            <v>4800</v>
          </cell>
          <cell r="N972" t="str">
            <v>(주)제일조명</v>
          </cell>
          <cell r="O972">
            <v>6000</v>
          </cell>
          <cell r="P972" t="str">
            <v>천일전기공업(주)</v>
          </cell>
          <cell r="Q972">
            <v>5000</v>
          </cell>
          <cell r="S972">
            <v>4800</v>
          </cell>
          <cell r="V972" t="str">
            <v>내선</v>
          </cell>
          <cell r="W972">
            <v>0.19</v>
          </cell>
        </row>
        <row r="973">
          <cell r="A973">
            <v>973</v>
          </cell>
          <cell r="B973" t="str">
            <v>L-1</v>
          </cell>
          <cell r="C973" t="str">
            <v>등 기 구(Type"L-1")</v>
          </cell>
          <cell r="D973" t="str">
            <v>IL-60W 벽부</v>
          </cell>
          <cell r="E973" t="str">
            <v>SET</v>
          </cell>
          <cell r="L973" t="str">
            <v>(주)제일조명</v>
          </cell>
          <cell r="M973">
            <v>9000</v>
          </cell>
          <cell r="N973" t="str">
            <v>(주)제일조명</v>
          </cell>
          <cell r="O973">
            <v>12000</v>
          </cell>
          <cell r="P973" t="str">
            <v>천일전기공업(주)</v>
          </cell>
          <cell r="Q973">
            <v>8500</v>
          </cell>
          <cell r="S973">
            <v>8500</v>
          </cell>
          <cell r="V973" t="str">
            <v>내선</v>
          </cell>
          <cell r="W973">
            <v>0.158</v>
          </cell>
        </row>
        <row r="974">
          <cell r="A974">
            <v>974</v>
          </cell>
          <cell r="B974" t="str">
            <v>FS-1</v>
          </cell>
          <cell r="C974" t="str">
            <v>등 기 구 (Type"FS-1")</v>
          </cell>
          <cell r="D974" t="str">
            <v>FL 1/20삼각직부</v>
          </cell>
          <cell r="E974" t="str">
            <v>SET</v>
          </cell>
          <cell r="H974">
            <v>811</v>
          </cell>
          <cell r="I974">
            <v>11000</v>
          </cell>
          <cell r="S974">
            <v>11000</v>
          </cell>
          <cell r="V974" t="str">
            <v>내선</v>
          </cell>
          <cell r="W974">
            <v>0.155</v>
          </cell>
        </row>
        <row r="975">
          <cell r="A975">
            <v>975</v>
          </cell>
          <cell r="C975" t="str">
            <v>등 기 구 (전자식안정기)</v>
          </cell>
          <cell r="D975" t="str">
            <v>FL 2/40삼각벽부</v>
          </cell>
          <cell r="E975" t="str">
            <v>SET</v>
          </cell>
          <cell r="H975">
            <v>811</v>
          </cell>
          <cell r="I975">
            <v>27500</v>
          </cell>
          <cell r="S975">
            <v>27500</v>
          </cell>
          <cell r="V975" t="str">
            <v>내선</v>
          </cell>
          <cell r="W975">
            <v>0.36499999999999999</v>
          </cell>
        </row>
        <row r="976">
          <cell r="A976">
            <v>976</v>
          </cell>
          <cell r="B976" t="str">
            <v>FD-1</v>
          </cell>
          <cell r="C976" t="str">
            <v>등 기 구 (Type"FD-1")</v>
          </cell>
          <cell r="D976" t="str">
            <v>FL 2/20삼각직부</v>
          </cell>
          <cell r="E976" t="str">
            <v>SET</v>
          </cell>
          <cell r="H976">
            <v>811</v>
          </cell>
          <cell r="I976">
            <v>24000</v>
          </cell>
          <cell r="S976">
            <v>24000</v>
          </cell>
          <cell r="V976" t="str">
            <v>내선</v>
          </cell>
          <cell r="W976">
            <v>0.19500000000000001</v>
          </cell>
        </row>
        <row r="977">
          <cell r="A977">
            <v>977</v>
          </cell>
          <cell r="B977" t="str">
            <v>FD</v>
          </cell>
          <cell r="C977" t="str">
            <v>등 기 구 (Type"FD")</v>
          </cell>
          <cell r="D977" t="str">
            <v>FL 2/32삼각직부</v>
          </cell>
          <cell r="E977" t="str">
            <v>SET</v>
          </cell>
          <cell r="J977" t="str">
            <v>광명</v>
          </cell>
          <cell r="K977">
            <v>62000</v>
          </cell>
          <cell r="L977" t="str">
            <v>신일조명</v>
          </cell>
          <cell r="M977">
            <v>55000</v>
          </cell>
          <cell r="N977" t="str">
            <v>제일조명</v>
          </cell>
          <cell r="O977">
            <v>69000</v>
          </cell>
          <cell r="P977" t="str">
            <v>천일전기</v>
          </cell>
          <cell r="Q977">
            <v>51000</v>
          </cell>
          <cell r="S977">
            <v>51000</v>
          </cell>
          <cell r="V977" t="str">
            <v>내선</v>
          </cell>
          <cell r="W977">
            <v>0.30499999999999999</v>
          </cell>
        </row>
        <row r="978">
          <cell r="A978">
            <v>978</v>
          </cell>
          <cell r="B978" t="str">
            <v>C</v>
          </cell>
          <cell r="C978" t="str">
            <v>등 기 구 (전자식안정기)</v>
          </cell>
          <cell r="D978" t="str">
            <v>FL 2/32천정직부(방수,방습)</v>
          </cell>
          <cell r="E978" t="str">
            <v>SET</v>
          </cell>
          <cell r="L978" t="str">
            <v>(주)나남전기</v>
          </cell>
          <cell r="M978">
            <v>44000</v>
          </cell>
          <cell r="N978" t="str">
            <v>(주)제일조명</v>
          </cell>
          <cell r="O978">
            <v>57000</v>
          </cell>
          <cell r="P978" t="str">
            <v>천일전기공업(주)</v>
          </cell>
          <cell r="Q978">
            <v>45000</v>
          </cell>
          <cell r="S978">
            <v>44000</v>
          </cell>
          <cell r="V978" t="str">
            <v>내선</v>
          </cell>
          <cell r="W978">
            <v>0.245</v>
          </cell>
        </row>
        <row r="979">
          <cell r="A979">
            <v>979</v>
          </cell>
          <cell r="B979" t="str">
            <v>FS</v>
          </cell>
          <cell r="C979" t="str">
            <v>등 기 구 (Type"FS")</v>
          </cell>
          <cell r="D979" t="str">
            <v>FL 1/32삼각직부</v>
          </cell>
          <cell r="E979" t="str">
            <v>SET</v>
          </cell>
          <cell r="L979" t="str">
            <v>신일조명</v>
          </cell>
          <cell r="M979">
            <v>23500</v>
          </cell>
          <cell r="S979">
            <v>23500</v>
          </cell>
          <cell r="V979" t="str">
            <v>내선</v>
          </cell>
          <cell r="W979">
            <v>0.245</v>
          </cell>
        </row>
        <row r="980">
          <cell r="A980">
            <v>980</v>
          </cell>
          <cell r="B980" t="str">
            <v>FI-1</v>
          </cell>
          <cell r="C980" t="str">
            <v>등 기 구 (Type"FI-1")</v>
          </cell>
          <cell r="D980" t="str">
            <v>FL 2/20매입</v>
          </cell>
          <cell r="E980" t="str">
            <v>SET</v>
          </cell>
          <cell r="L980" t="str">
            <v>(주)광명</v>
          </cell>
          <cell r="M980">
            <v>46500</v>
          </cell>
          <cell r="N980" t="str">
            <v>금동조명(주)</v>
          </cell>
          <cell r="O980">
            <v>45000</v>
          </cell>
          <cell r="P980" t="str">
            <v>천일전기공업(주)</v>
          </cell>
          <cell r="Q980">
            <v>46000</v>
          </cell>
          <cell r="S980">
            <v>45000</v>
          </cell>
          <cell r="V980" t="str">
            <v>내선</v>
          </cell>
          <cell r="W980">
            <v>0.38400000000000001</v>
          </cell>
        </row>
        <row r="981">
          <cell r="A981">
            <v>981</v>
          </cell>
          <cell r="C981" t="str">
            <v>등 기 구 (전자식안정기)</v>
          </cell>
          <cell r="D981" t="str">
            <v>FL 4/20매입</v>
          </cell>
          <cell r="E981" t="str">
            <v>SET</v>
          </cell>
          <cell r="L981" t="str">
            <v>(주)광명</v>
          </cell>
          <cell r="M981">
            <v>43500</v>
          </cell>
          <cell r="N981" t="str">
            <v>금동조명(주)</v>
          </cell>
          <cell r="O981">
            <v>38000</v>
          </cell>
          <cell r="P981" t="str">
            <v>천일전기공업(주)</v>
          </cell>
          <cell r="Q981">
            <v>32000</v>
          </cell>
          <cell r="S981">
            <v>32000</v>
          </cell>
          <cell r="V981" t="str">
            <v>내선</v>
          </cell>
          <cell r="W981">
            <v>0.68399999999999994</v>
          </cell>
        </row>
        <row r="982">
          <cell r="A982">
            <v>982</v>
          </cell>
          <cell r="B982" t="str">
            <v>FI</v>
          </cell>
          <cell r="C982" t="str">
            <v>등 기 구 (Type"FI")</v>
          </cell>
          <cell r="D982" t="str">
            <v>FL 2/32매입루바</v>
          </cell>
          <cell r="E982" t="str">
            <v>SET</v>
          </cell>
          <cell r="L982" t="str">
            <v>(주)나남전기</v>
          </cell>
          <cell r="M982">
            <v>55000</v>
          </cell>
          <cell r="N982" t="str">
            <v>(주)제일조명</v>
          </cell>
          <cell r="O982">
            <v>62000</v>
          </cell>
          <cell r="P982" t="str">
            <v>천일전기공업(주)</v>
          </cell>
          <cell r="Q982">
            <v>52000</v>
          </cell>
          <cell r="S982">
            <v>52000</v>
          </cell>
          <cell r="V982" t="str">
            <v>내선</v>
          </cell>
          <cell r="W982">
            <v>0.58560000000000001</v>
          </cell>
        </row>
        <row r="983">
          <cell r="A983">
            <v>983</v>
          </cell>
          <cell r="B983" t="str">
            <v>FP-1</v>
          </cell>
          <cell r="C983" t="str">
            <v>등 기 구 (Type"FP-1")</v>
          </cell>
          <cell r="D983" t="str">
            <v>FL 2/20펜던트</v>
          </cell>
          <cell r="E983" t="str">
            <v>SET</v>
          </cell>
          <cell r="H983">
            <v>811</v>
          </cell>
          <cell r="I983">
            <v>24500</v>
          </cell>
          <cell r="S983">
            <v>24500</v>
          </cell>
          <cell r="V983" t="str">
            <v>내선</v>
          </cell>
          <cell r="W983">
            <v>0.23499999999999999</v>
          </cell>
        </row>
        <row r="984">
          <cell r="A984">
            <v>984</v>
          </cell>
          <cell r="B984" t="str">
            <v>FP</v>
          </cell>
          <cell r="C984" t="str">
            <v>등 기 구 (Type"FP")</v>
          </cell>
          <cell r="D984" t="str">
            <v>FL 2/32펜던트</v>
          </cell>
          <cell r="E984" t="str">
            <v>SET</v>
          </cell>
          <cell r="L984" t="str">
            <v>(주)나남전기</v>
          </cell>
          <cell r="M984">
            <v>46000</v>
          </cell>
          <cell r="N984" t="str">
            <v>(주)제일조명</v>
          </cell>
          <cell r="O984">
            <v>59000</v>
          </cell>
          <cell r="P984" t="str">
            <v>천일전기공업(주)</v>
          </cell>
          <cell r="Q984">
            <v>46500</v>
          </cell>
          <cell r="S984">
            <v>46000</v>
          </cell>
          <cell r="V984" t="str">
            <v>내선</v>
          </cell>
          <cell r="W984">
            <v>0.36499999999999999</v>
          </cell>
        </row>
        <row r="985">
          <cell r="A985">
            <v>985</v>
          </cell>
          <cell r="B985" t="str">
            <v>PP</v>
          </cell>
          <cell r="C985" t="str">
            <v>등 기 구 (Type"PP")</v>
          </cell>
          <cell r="D985" t="str">
            <v>FL 1/32펜던트</v>
          </cell>
          <cell r="E985" t="str">
            <v>SET</v>
          </cell>
          <cell r="H985">
            <v>811</v>
          </cell>
          <cell r="I985">
            <v>16500</v>
          </cell>
          <cell r="S985">
            <v>16500</v>
          </cell>
          <cell r="V985" t="str">
            <v>내선</v>
          </cell>
          <cell r="W985">
            <v>0.29499999999999998</v>
          </cell>
        </row>
        <row r="986">
          <cell r="A986">
            <v>986</v>
          </cell>
          <cell r="B986" t="str">
            <v>PP-1</v>
          </cell>
          <cell r="C986" t="str">
            <v>등 기 구 (Type"PP-1")</v>
          </cell>
          <cell r="D986" t="str">
            <v>FL 1/20펜던트</v>
          </cell>
          <cell r="E986" t="str">
            <v>SET</v>
          </cell>
          <cell r="L986" t="str">
            <v>(주)나남전기</v>
          </cell>
          <cell r="M986">
            <v>18000</v>
          </cell>
          <cell r="N986" t="str">
            <v>(주)제일조명</v>
          </cell>
          <cell r="O986">
            <v>17500</v>
          </cell>
          <cell r="P986" t="str">
            <v>천일전기공업(주)</v>
          </cell>
          <cell r="Q986">
            <v>22000</v>
          </cell>
          <cell r="S986">
            <v>17500</v>
          </cell>
          <cell r="V986" t="str">
            <v>내선</v>
          </cell>
          <cell r="W986">
            <v>0.16500000000000001</v>
          </cell>
        </row>
        <row r="987">
          <cell r="A987">
            <v>987</v>
          </cell>
          <cell r="C987" t="str">
            <v>등 기 구 (전자식안정기)</v>
          </cell>
          <cell r="D987" t="str">
            <v>FL 1/30W매입</v>
          </cell>
          <cell r="E987" t="str">
            <v>SET</v>
          </cell>
          <cell r="S987">
            <v>0</v>
          </cell>
          <cell r="V987" t="str">
            <v>내선</v>
          </cell>
          <cell r="W987">
            <v>0.31919999999999998</v>
          </cell>
        </row>
        <row r="988">
          <cell r="A988">
            <v>988</v>
          </cell>
          <cell r="B988" t="str">
            <v>A1</v>
          </cell>
          <cell r="C988" t="str">
            <v>등 기 구 (전자식안정기)</v>
          </cell>
          <cell r="D988" t="str">
            <v>FL 2/32W+IL 60W 매입</v>
          </cell>
          <cell r="E988" t="str">
            <v>SET</v>
          </cell>
          <cell r="L988" t="str">
            <v>(주)나남전기</v>
          </cell>
          <cell r="M988">
            <v>56000</v>
          </cell>
          <cell r="N988" t="str">
            <v>(주)제일조명</v>
          </cell>
          <cell r="O988">
            <v>64000</v>
          </cell>
          <cell r="P988" t="str">
            <v>천일전기공업(주)</v>
          </cell>
          <cell r="Q988">
            <v>55000</v>
          </cell>
          <cell r="S988">
            <v>55000</v>
          </cell>
          <cell r="V988" t="str">
            <v>내선</v>
          </cell>
          <cell r="W988">
            <v>0.432</v>
          </cell>
        </row>
        <row r="989">
          <cell r="A989">
            <v>989</v>
          </cell>
          <cell r="C989" t="str">
            <v>등 기 구 (전자식안정기)</v>
          </cell>
          <cell r="D989" t="str">
            <v>FL 1/40W매입</v>
          </cell>
          <cell r="E989" t="str">
            <v>SET</v>
          </cell>
          <cell r="H989">
            <v>811</v>
          </cell>
          <cell r="I989">
            <v>26000</v>
          </cell>
          <cell r="S989">
            <v>26000</v>
          </cell>
          <cell r="V989" t="str">
            <v>내선</v>
          </cell>
          <cell r="W989">
            <v>0.4788</v>
          </cell>
        </row>
        <row r="990">
          <cell r="A990">
            <v>990</v>
          </cell>
          <cell r="C990" t="str">
            <v>등 기 구 (전자식안정기)</v>
          </cell>
          <cell r="D990" t="str">
            <v>FL 2/40방폭형</v>
          </cell>
          <cell r="E990" t="str">
            <v>SET</v>
          </cell>
          <cell r="H990">
            <v>818</v>
          </cell>
          <cell r="I990">
            <v>244000</v>
          </cell>
          <cell r="S990">
            <v>244000</v>
          </cell>
          <cell r="V990" t="str">
            <v>내선</v>
          </cell>
          <cell r="W990">
            <v>0.80299999999999994</v>
          </cell>
        </row>
        <row r="991">
          <cell r="A991">
            <v>991</v>
          </cell>
          <cell r="C991" t="str">
            <v>등 기 구(SUS)</v>
          </cell>
          <cell r="D991" t="str">
            <v>FL 1/40W매입</v>
          </cell>
          <cell r="E991" t="str">
            <v>SET</v>
          </cell>
          <cell r="L991" t="str">
            <v>신일조명</v>
          </cell>
          <cell r="M991">
            <v>34000</v>
          </cell>
          <cell r="S991">
            <v>34000</v>
          </cell>
          <cell r="V991" t="str">
            <v>내선</v>
          </cell>
          <cell r="W991">
            <v>0.4788</v>
          </cell>
        </row>
        <row r="992">
          <cell r="A992">
            <v>992</v>
          </cell>
          <cell r="C992" t="str">
            <v>등 기 구(SUS)</v>
          </cell>
          <cell r="D992" t="str">
            <v>FL 1/40펜던트</v>
          </cell>
          <cell r="E992" t="str">
            <v>SET</v>
          </cell>
          <cell r="L992" t="str">
            <v>신일조명</v>
          </cell>
          <cell r="M992">
            <v>24500</v>
          </cell>
          <cell r="S992">
            <v>24500</v>
          </cell>
          <cell r="V992" t="str">
            <v>내선</v>
          </cell>
          <cell r="W992">
            <v>0.29499999999999998</v>
          </cell>
        </row>
        <row r="993">
          <cell r="A993">
            <v>993</v>
          </cell>
          <cell r="C993" t="str">
            <v>등 기 구 (전자식안정기)</v>
          </cell>
          <cell r="D993" t="str">
            <v>FL 1/20W 천정매입</v>
          </cell>
          <cell r="E993" t="str">
            <v>SET</v>
          </cell>
          <cell r="H993">
            <v>811</v>
          </cell>
          <cell r="I993">
            <v>12000</v>
          </cell>
          <cell r="S993">
            <v>12000</v>
          </cell>
          <cell r="V993" t="str">
            <v>내선</v>
          </cell>
          <cell r="W993">
            <v>0.25</v>
          </cell>
        </row>
        <row r="994">
          <cell r="A994">
            <v>994</v>
          </cell>
          <cell r="C994" t="str">
            <v>등 기 구(SUS)</v>
          </cell>
          <cell r="D994" t="str">
            <v>FL 2/40W매입</v>
          </cell>
          <cell r="E994" t="str">
            <v>SET</v>
          </cell>
          <cell r="L994" t="str">
            <v>신일조명</v>
          </cell>
          <cell r="M994">
            <v>43000</v>
          </cell>
          <cell r="S994">
            <v>43000</v>
          </cell>
          <cell r="V994" t="str">
            <v>내선</v>
          </cell>
          <cell r="W994">
            <v>0.58560000000000001</v>
          </cell>
        </row>
        <row r="995">
          <cell r="A995">
            <v>995</v>
          </cell>
          <cell r="C995" t="str">
            <v>등 기 구(SUS)</v>
          </cell>
          <cell r="D995" t="str">
            <v>FL 2/40펜던트</v>
          </cell>
          <cell r="E995" t="str">
            <v>SET</v>
          </cell>
          <cell r="L995" t="str">
            <v>신일조명</v>
          </cell>
          <cell r="M995">
            <v>38500</v>
          </cell>
          <cell r="S995">
            <v>38500</v>
          </cell>
          <cell r="V995" t="str">
            <v>내선</v>
          </cell>
          <cell r="W995">
            <v>0.36499999999999999</v>
          </cell>
        </row>
        <row r="996">
          <cell r="A996">
            <v>996</v>
          </cell>
          <cell r="B996" t="str">
            <v>F</v>
          </cell>
          <cell r="C996" t="str">
            <v>등 기 구</v>
          </cell>
          <cell r="D996" t="str">
            <v>IL-100W 식탁등</v>
          </cell>
          <cell r="E996" t="str">
            <v>SET</v>
          </cell>
          <cell r="L996" t="str">
            <v>(주)광명</v>
          </cell>
          <cell r="M996">
            <v>37500</v>
          </cell>
          <cell r="N996" t="str">
            <v>금동조명(주)</v>
          </cell>
          <cell r="O996">
            <v>30000</v>
          </cell>
          <cell r="P996" t="str">
            <v>천일전기공업(주)</v>
          </cell>
          <cell r="Q996">
            <v>35000</v>
          </cell>
          <cell r="S996">
            <v>30000</v>
          </cell>
        </row>
        <row r="997">
          <cell r="A997">
            <v>997</v>
          </cell>
          <cell r="B997" t="str">
            <v>S</v>
          </cell>
          <cell r="C997" t="str">
            <v>등 기 구 (Type"S")</v>
          </cell>
          <cell r="D997" t="str">
            <v>HA 100W다운스포트</v>
          </cell>
          <cell r="E997" t="str">
            <v>EA</v>
          </cell>
          <cell r="H997">
            <v>807</v>
          </cell>
          <cell r="I997">
            <v>580</v>
          </cell>
          <cell r="S997">
            <v>580</v>
          </cell>
        </row>
        <row r="998">
          <cell r="A998">
            <v>998</v>
          </cell>
          <cell r="C998" t="str">
            <v>램      프</v>
          </cell>
          <cell r="D998" t="str">
            <v>FL 20W  28㎜×590㎜</v>
          </cell>
          <cell r="E998" t="str">
            <v>EA</v>
          </cell>
          <cell r="H998">
            <v>807</v>
          </cell>
          <cell r="I998">
            <v>650</v>
          </cell>
          <cell r="S998">
            <v>650</v>
          </cell>
        </row>
        <row r="999">
          <cell r="A999">
            <v>999</v>
          </cell>
          <cell r="C999" t="str">
            <v>램      프</v>
          </cell>
          <cell r="D999" t="str">
            <v>FL 30W  26㎜×893㎜</v>
          </cell>
          <cell r="E999" t="str">
            <v>EA</v>
          </cell>
          <cell r="H999">
            <v>807</v>
          </cell>
          <cell r="I999">
            <v>1450</v>
          </cell>
          <cell r="S999">
            <v>1450</v>
          </cell>
        </row>
        <row r="1000">
          <cell r="A1000">
            <v>1000</v>
          </cell>
          <cell r="C1000" t="str">
            <v>램      프</v>
          </cell>
          <cell r="D1000" t="str">
            <v>FL 40W  28㎜×1198㎜</v>
          </cell>
          <cell r="E1000" t="str">
            <v>EA</v>
          </cell>
          <cell r="H1000">
            <v>807</v>
          </cell>
          <cell r="I1000">
            <v>980</v>
          </cell>
          <cell r="S1000">
            <v>980</v>
          </cell>
        </row>
        <row r="1001">
          <cell r="A1001">
            <v>1001</v>
          </cell>
          <cell r="C1001" t="str">
            <v>램      프</v>
          </cell>
          <cell r="D1001" t="str">
            <v>FCL22W28.5㎜×216㎜</v>
          </cell>
          <cell r="E1001" t="str">
            <v>EA</v>
          </cell>
          <cell r="H1001">
            <v>807</v>
          </cell>
          <cell r="I1001">
            <v>1300</v>
          </cell>
          <cell r="S1001">
            <v>1300</v>
          </cell>
        </row>
        <row r="1002">
          <cell r="A1002">
            <v>1002</v>
          </cell>
          <cell r="C1002" t="str">
            <v>램      프</v>
          </cell>
          <cell r="D1002" t="str">
            <v>FCL30W28.5㎜×236㎜</v>
          </cell>
          <cell r="E1002" t="str">
            <v>EA</v>
          </cell>
          <cell r="H1002">
            <v>807</v>
          </cell>
          <cell r="I1002">
            <v>1300</v>
          </cell>
          <cell r="S1002">
            <v>1300</v>
          </cell>
        </row>
        <row r="1003">
          <cell r="A1003">
            <v>1003</v>
          </cell>
          <cell r="C1003" t="str">
            <v>램      프</v>
          </cell>
          <cell r="D1003" t="str">
            <v>FCL32W28.5㎜×312㎜</v>
          </cell>
          <cell r="E1003" t="str">
            <v>EA</v>
          </cell>
          <cell r="H1003">
            <v>807</v>
          </cell>
          <cell r="I1003">
            <v>1800</v>
          </cell>
          <cell r="S1003">
            <v>1800</v>
          </cell>
        </row>
        <row r="1004">
          <cell r="A1004">
            <v>1004</v>
          </cell>
          <cell r="C1004" t="str">
            <v>램      프</v>
          </cell>
          <cell r="D1004" t="str">
            <v>FCL40W28.5㎜×386㎜</v>
          </cell>
          <cell r="E1004" t="str">
            <v>EA</v>
          </cell>
          <cell r="H1004">
            <v>807</v>
          </cell>
          <cell r="I1004">
            <v>2700</v>
          </cell>
          <cell r="S1004">
            <v>2700</v>
          </cell>
        </row>
        <row r="1005">
          <cell r="A1005">
            <v>1005</v>
          </cell>
          <cell r="B1005" t="str">
            <v>FC</v>
          </cell>
          <cell r="C1005" t="str">
            <v>등 기 구 (Type"FC")</v>
          </cell>
          <cell r="D1005" t="str">
            <v>FC2/32W천정직부</v>
          </cell>
          <cell r="E1005" t="str">
            <v>EA</v>
          </cell>
          <cell r="S1005">
            <v>0</v>
          </cell>
        </row>
        <row r="1006">
          <cell r="A1006">
            <v>1006</v>
          </cell>
          <cell r="B1006" t="str">
            <v>FC-1</v>
          </cell>
          <cell r="C1006" t="str">
            <v>등 기 구 (Type"FC-1")</v>
          </cell>
          <cell r="D1006" t="str">
            <v>FC2/20W천정직부</v>
          </cell>
          <cell r="E1006" t="str">
            <v>EA</v>
          </cell>
          <cell r="S1006">
            <v>0</v>
          </cell>
        </row>
        <row r="1007">
          <cell r="A1007">
            <v>1007</v>
          </cell>
          <cell r="B1007" t="str">
            <v>L</v>
          </cell>
          <cell r="C1007" t="str">
            <v>등 기 구 (Type"L")</v>
          </cell>
          <cell r="D1007" t="str">
            <v>IL100W 망벽부등</v>
          </cell>
          <cell r="E1007" t="str">
            <v>EA</v>
          </cell>
          <cell r="S1007">
            <v>0</v>
          </cell>
        </row>
        <row r="1008">
          <cell r="A1008">
            <v>1008</v>
          </cell>
          <cell r="B1008" t="str">
            <v>B</v>
          </cell>
          <cell r="C1008" t="str">
            <v>등 기 구 (Type"B")</v>
          </cell>
          <cell r="D1008" t="str">
            <v>IL100W 망직부등</v>
          </cell>
          <cell r="E1008" t="str">
            <v>EA</v>
          </cell>
          <cell r="H1008">
            <v>808</v>
          </cell>
          <cell r="I1008">
            <v>220</v>
          </cell>
          <cell r="S1008">
            <v>220</v>
          </cell>
        </row>
        <row r="1009">
          <cell r="A1009">
            <v>1009</v>
          </cell>
          <cell r="B1009" t="str">
            <v>B-1</v>
          </cell>
          <cell r="C1009" t="str">
            <v>등 기 구 (Type"B-1")</v>
          </cell>
          <cell r="D1009" t="str">
            <v>IL100W 펜던트</v>
          </cell>
          <cell r="E1009" t="str">
            <v>EA</v>
          </cell>
          <cell r="H1009">
            <v>808</v>
          </cell>
          <cell r="I1009">
            <v>230</v>
          </cell>
          <cell r="S1009">
            <v>230</v>
          </cell>
        </row>
        <row r="1010">
          <cell r="A1010">
            <v>1010</v>
          </cell>
          <cell r="C1010" t="str">
            <v>램      프</v>
          </cell>
          <cell r="D1010" t="str">
            <v>220V  IL 200W</v>
          </cell>
          <cell r="E1010" t="str">
            <v>EA</v>
          </cell>
          <cell r="H1010">
            <v>808</v>
          </cell>
          <cell r="I1010">
            <v>380</v>
          </cell>
          <cell r="S1010">
            <v>380</v>
          </cell>
        </row>
        <row r="1011">
          <cell r="A1011">
            <v>1011</v>
          </cell>
          <cell r="C1011" t="str">
            <v>등기구</v>
          </cell>
          <cell r="D1011" t="str">
            <v>FL 1/20W 천정매입</v>
          </cell>
          <cell r="E1011" t="str">
            <v>SET</v>
          </cell>
          <cell r="H1011">
            <v>811</v>
          </cell>
          <cell r="I1011">
            <v>12000</v>
          </cell>
          <cell r="S1011">
            <v>12000</v>
          </cell>
          <cell r="V1011" t="str">
            <v>내선</v>
          </cell>
          <cell r="W1011">
            <v>0.25</v>
          </cell>
        </row>
        <row r="1012">
          <cell r="A1012">
            <v>1012</v>
          </cell>
          <cell r="B1012" t="str">
            <v>C</v>
          </cell>
          <cell r="C1012" t="str">
            <v>등 기 구 (Type"C")</v>
          </cell>
          <cell r="D1012" t="str">
            <v>IL60W 직부등</v>
          </cell>
          <cell r="E1012" t="str">
            <v>EA</v>
          </cell>
          <cell r="L1012" t="str">
            <v>(주)광명</v>
          </cell>
          <cell r="M1012">
            <v>6500</v>
          </cell>
          <cell r="N1012" t="str">
            <v>금동조명(주)</v>
          </cell>
          <cell r="O1012">
            <v>4500</v>
          </cell>
          <cell r="P1012" t="str">
            <v>천일전기공업(주)</v>
          </cell>
          <cell r="Q1012">
            <v>6000</v>
          </cell>
          <cell r="S1012">
            <v>4500</v>
          </cell>
        </row>
        <row r="1013">
          <cell r="A1013">
            <v>1013</v>
          </cell>
          <cell r="C1013" t="str">
            <v>텀블러SW</v>
          </cell>
          <cell r="D1013" t="str">
            <v>1로 1구</v>
          </cell>
          <cell r="E1013" t="str">
            <v>EA</v>
          </cell>
          <cell r="H1013">
            <v>892</v>
          </cell>
          <cell r="I1013">
            <v>1400</v>
          </cell>
          <cell r="J1013">
            <v>934</v>
          </cell>
          <cell r="K1013">
            <v>1260</v>
          </cell>
          <cell r="S1013">
            <v>1260</v>
          </cell>
          <cell r="V1013" t="str">
            <v>내선</v>
          </cell>
          <cell r="W1013">
            <v>6.5000000000000002E-2</v>
          </cell>
        </row>
        <row r="1014">
          <cell r="A1014">
            <v>1014</v>
          </cell>
          <cell r="C1014" t="str">
            <v>텀블러SW</v>
          </cell>
          <cell r="D1014" t="str">
            <v>1로 2구</v>
          </cell>
          <cell r="E1014" t="str">
            <v>EA</v>
          </cell>
          <cell r="H1014">
            <v>892</v>
          </cell>
          <cell r="I1014">
            <v>2200</v>
          </cell>
          <cell r="J1014">
            <v>934</v>
          </cell>
          <cell r="K1014">
            <v>1980</v>
          </cell>
          <cell r="S1014">
            <v>1980</v>
          </cell>
          <cell r="V1014" t="str">
            <v>내선</v>
          </cell>
          <cell r="W1014">
            <v>7.8E-2</v>
          </cell>
        </row>
        <row r="1015">
          <cell r="A1015">
            <v>1015</v>
          </cell>
          <cell r="C1015" t="str">
            <v>텀블러SW</v>
          </cell>
          <cell r="D1015" t="str">
            <v>1로 3구</v>
          </cell>
          <cell r="E1015" t="str">
            <v>EA</v>
          </cell>
          <cell r="H1015">
            <v>892</v>
          </cell>
          <cell r="I1015">
            <v>3000</v>
          </cell>
          <cell r="J1015">
            <v>934</v>
          </cell>
          <cell r="K1015">
            <v>2700</v>
          </cell>
          <cell r="S1015">
            <v>2700</v>
          </cell>
          <cell r="V1015" t="str">
            <v>내선</v>
          </cell>
          <cell r="W1015">
            <v>9.0999999999999998E-2</v>
          </cell>
        </row>
        <row r="1016">
          <cell r="A1016">
            <v>1016</v>
          </cell>
          <cell r="C1016" t="str">
            <v>텀블러SW</v>
          </cell>
          <cell r="D1016" t="str">
            <v xml:space="preserve">3로 1구 </v>
          </cell>
          <cell r="E1016" t="str">
            <v>EA</v>
          </cell>
          <cell r="H1016">
            <v>892</v>
          </cell>
          <cell r="I1016">
            <v>1600</v>
          </cell>
          <cell r="J1016">
            <v>934</v>
          </cell>
          <cell r="K1016">
            <v>1440</v>
          </cell>
          <cell r="S1016">
            <v>1440</v>
          </cell>
          <cell r="V1016" t="str">
            <v>내선</v>
          </cell>
          <cell r="W1016">
            <v>8.5000000000000006E-2</v>
          </cell>
        </row>
        <row r="1017">
          <cell r="A1017">
            <v>1017</v>
          </cell>
          <cell r="C1017" t="str">
            <v>텀블러SW</v>
          </cell>
          <cell r="D1017" t="str">
            <v>3로  2구</v>
          </cell>
          <cell r="E1017" t="str">
            <v>EA</v>
          </cell>
          <cell r="H1017">
            <v>892</v>
          </cell>
          <cell r="I1017">
            <v>2600</v>
          </cell>
          <cell r="J1017">
            <v>934</v>
          </cell>
          <cell r="K1017">
            <v>2340</v>
          </cell>
          <cell r="S1017">
            <v>2340</v>
          </cell>
          <cell r="V1017" t="str">
            <v>내선</v>
          </cell>
          <cell r="W1017">
            <v>0.10200000000000001</v>
          </cell>
        </row>
        <row r="1018">
          <cell r="A1018">
            <v>1018</v>
          </cell>
          <cell r="C1018" t="str">
            <v>텀블러SW</v>
          </cell>
          <cell r="D1018" t="str">
            <v>4로 1구(램프)</v>
          </cell>
          <cell r="E1018" t="str">
            <v>EA</v>
          </cell>
          <cell r="J1018">
            <v>935</v>
          </cell>
          <cell r="K1018">
            <v>3187</v>
          </cell>
          <cell r="S1018">
            <v>3187</v>
          </cell>
          <cell r="V1018" t="str">
            <v>내선</v>
          </cell>
          <cell r="W1018">
            <v>0.1</v>
          </cell>
        </row>
        <row r="1019">
          <cell r="A1019">
            <v>1019</v>
          </cell>
          <cell r="C1019" t="str">
            <v>텀블러SW</v>
          </cell>
          <cell r="D1019" t="str">
            <v>4로 2구 (램프)</v>
          </cell>
          <cell r="E1019" t="str">
            <v>EA</v>
          </cell>
          <cell r="J1019">
            <v>934</v>
          </cell>
          <cell r="K1019">
            <v>5538</v>
          </cell>
          <cell r="S1019">
            <v>5538</v>
          </cell>
          <cell r="V1019" t="str">
            <v>내선</v>
          </cell>
          <cell r="W1019">
            <v>0.12</v>
          </cell>
        </row>
        <row r="1020">
          <cell r="A1020">
            <v>1020</v>
          </cell>
          <cell r="C1020" t="str">
            <v>텀블러SW</v>
          </cell>
          <cell r="D1020" t="str">
            <v>3로 1,1로 1구</v>
          </cell>
          <cell r="E1020" t="str">
            <v>EA</v>
          </cell>
          <cell r="S1020">
            <v>0</v>
          </cell>
          <cell r="V1020" t="str">
            <v>내선</v>
          </cell>
          <cell r="W1020">
            <v>0.10200000000000001</v>
          </cell>
        </row>
        <row r="1021">
          <cell r="A1021">
            <v>1021</v>
          </cell>
          <cell r="C1021" t="str">
            <v>텀블러SW</v>
          </cell>
          <cell r="D1021" t="str">
            <v>1로 1구  방폭2P 10A</v>
          </cell>
          <cell r="E1021" t="str">
            <v>EA</v>
          </cell>
          <cell r="S1021">
            <v>0</v>
          </cell>
          <cell r="V1021" t="str">
            <v>내선</v>
          </cell>
          <cell r="W1021">
            <v>0.13</v>
          </cell>
        </row>
        <row r="1022">
          <cell r="A1022">
            <v>1022</v>
          </cell>
          <cell r="S1022" t="str">
            <v/>
          </cell>
        </row>
        <row r="1023">
          <cell r="A1023">
            <v>1023</v>
          </cell>
          <cell r="S1023" t="str">
            <v/>
          </cell>
        </row>
        <row r="1024">
          <cell r="A1024">
            <v>1024</v>
          </cell>
          <cell r="S1024" t="str">
            <v/>
          </cell>
        </row>
        <row r="1025">
          <cell r="A1025">
            <v>1025</v>
          </cell>
          <cell r="C1025" t="str">
            <v>콘센트(접지극부 )</v>
          </cell>
          <cell r="D1025" t="str">
            <v>2구 2P 15A 125V</v>
          </cell>
          <cell r="E1025" t="str">
            <v>EA</v>
          </cell>
          <cell r="J1025">
            <v>934</v>
          </cell>
          <cell r="K1025">
            <v>1820</v>
          </cell>
          <cell r="S1025">
            <v>1820</v>
          </cell>
          <cell r="V1025" t="str">
            <v>내선</v>
          </cell>
          <cell r="W1025">
            <v>9.6000000000000002E-2</v>
          </cell>
        </row>
        <row r="1026">
          <cell r="A1026">
            <v>1026</v>
          </cell>
          <cell r="C1026" t="str">
            <v>콘센트(접지극부 )</v>
          </cell>
          <cell r="D1026" t="str">
            <v>1구 2P 15A 250V</v>
          </cell>
          <cell r="E1026" t="str">
            <v>EA</v>
          </cell>
          <cell r="H1026">
            <v>892</v>
          </cell>
          <cell r="I1026">
            <v>1600</v>
          </cell>
          <cell r="J1026">
            <v>934</v>
          </cell>
          <cell r="K1026">
            <v>1440</v>
          </cell>
          <cell r="S1026">
            <v>1440</v>
          </cell>
          <cell r="V1026" t="str">
            <v>내선</v>
          </cell>
          <cell r="W1026">
            <v>0.08</v>
          </cell>
        </row>
        <row r="1027">
          <cell r="A1027">
            <v>1027</v>
          </cell>
          <cell r="C1027" t="str">
            <v>콘센트(접지극부 )</v>
          </cell>
          <cell r="D1027" t="str">
            <v>2구 2P 15A 250V</v>
          </cell>
          <cell r="E1027" t="str">
            <v>EA</v>
          </cell>
          <cell r="H1027">
            <v>892</v>
          </cell>
          <cell r="I1027">
            <v>2030</v>
          </cell>
          <cell r="J1027">
            <v>934</v>
          </cell>
          <cell r="K1027">
            <v>1820</v>
          </cell>
          <cell r="S1027">
            <v>1820</v>
          </cell>
          <cell r="V1027" t="str">
            <v>내선</v>
          </cell>
          <cell r="W1027">
            <v>9.6000000000000002E-2</v>
          </cell>
        </row>
        <row r="1028">
          <cell r="A1028">
            <v>1028</v>
          </cell>
          <cell r="C1028" t="str">
            <v>콘센트(접지극부 )</v>
          </cell>
          <cell r="D1028" t="str">
            <v>2구 2P 30A 250V</v>
          </cell>
          <cell r="E1028" t="str">
            <v>EA</v>
          </cell>
          <cell r="S1028">
            <v>0</v>
          </cell>
          <cell r="V1028" t="str">
            <v>내선</v>
          </cell>
          <cell r="W1028">
            <v>0.13200000000000001</v>
          </cell>
        </row>
        <row r="1029">
          <cell r="A1029">
            <v>1029</v>
          </cell>
          <cell r="C1029" t="str">
            <v>콘센트(접지극부 )</v>
          </cell>
          <cell r="D1029" t="str">
            <v>3P 20A 250V</v>
          </cell>
          <cell r="E1029" t="str">
            <v>EA</v>
          </cell>
          <cell r="S1029">
            <v>0</v>
          </cell>
          <cell r="V1029" t="str">
            <v>내선</v>
          </cell>
          <cell r="W1029">
            <v>9.5000000000000001E-2</v>
          </cell>
        </row>
        <row r="1030">
          <cell r="A1030">
            <v>1030</v>
          </cell>
          <cell r="C1030" t="str">
            <v>콘센트(접지극부 )</v>
          </cell>
          <cell r="D1030" t="str">
            <v>3P 30A 250V</v>
          </cell>
          <cell r="E1030" t="str">
            <v>EA</v>
          </cell>
          <cell r="S1030">
            <v>0</v>
          </cell>
          <cell r="V1030" t="str">
            <v>내선</v>
          </cell>
          <cell r="W1030">
            <v>0.14499999999999999</v>
          </cell>
        </row>
        <row r="1031">
          <cell r="A1031">
            <v>1031</v>
          </cell>
          <cell r="C1031" t="str">
            <v>콘센트(접지극부 )</v>
          </cell>
          <cell r="D1031" t="str">
            <v>1구방폭 2P 15A 250V</v>
          </cell>
          <cell r="E1031" t="str">
            <v>EA</v>
          </cell>
          <cell r="S1031">
            <v>0</v>
          </cell>
          <cell r="V1031" t="str">
            <v>내선</v>
          </cell>
          <cell r="W1031">
            <v>0.16</v>
          </cell>
        </row>
        <row r="1032">
          <cell r="A1032">
            <v>1032</v>
          </cell>
          <cell r="C1032" t="str">
            <v>콘센트(접지극부 )</v>
          </cell>
          <cell r="D1032" t="str">
            <v>1구방우 2P 15A 250V</v>
          </cell>
          <cell r="E1032" t="str">
            <v>EA</v>
          </cell>
          <cell r="H1032">
            <v>892</v>
          </cell>
          <cell r="I1032">
            <v>2790</v>
          </cell>
          <cell r="J1032">
            <v>934</v>
          </cell>
          <cell r="K1032">
            <v>2510</v>
          </cell>
          <cell r="S1032">
            <v>2510</v>
          </cell>
          <cell r="V1032" t="str">
            <v>내선</v>
          </cell>
          <cell r="W1032">
            <v>0.08</v>
          </cell>
        </row>
        <row r="1033">
          <cell r="A1033">
            <v>1033</v>
          </cell>
          <cell r="S1033" t="str">
            <v/>
          </cell>
        </row>
        <row r="1034">
          <cell r="A1034">
            <v>1034</v>
          </cell>
          <cell r="S1034" t="str">
            <v/>
          </cell>
        </row>
        <row r="1035">
          <cell r="A1035">
            <v>1035</v>
          </cell>
          <cell r="S1035" t="str">
            <v/>
          </cell>
        </row>
        <row r="1036">
          <cell r="A1036">
            <v>1036</v>
          </cell>
          <cell r="C1036" t="str">
            <v>전극식레벨</v>
          </cell>
          <cell r="D1036" t="str">
            <v>3선 3극</v>
          </cell>
          <cell r="E1036" t="str">
            <v>set</v>
          </cell>
          <cell r="H1036">
            <v>880</v>
          </cell>
          <cell r="I1036">
            <v>40000</v>
          </cell>
          <cell r="S1036">
            <v>40000</v>
          </cell>
          <cell r="V1036" t="str">
            <v>내선</v>
          </cell>
          <cell r="W1036">
            <v>0.8</v>
          </cell>
        </row>
        <row r="1037">
          <cell r="A1037">
            <v>1037</v>
          </cell>
          <cell r="C1037" t="str">
            <v>전극식레벨</v>
          </cell>
          <cell r="D1037" t="str">
            <v>4선 4극</v>
          </cell>
          <cell r="E1037" t="str">
            <v>set</v>
          </cell>
          <cell r="H1037">
            <v>880</v>
          </cell>
          <cell r="I1037">
            <v>85000</v>
          </cell>
          <cell r="S1037">
            <v>85000</v>
          </cell>
          <cell r="V1037" t="str">
            <v>내선</v>
          </cell>
          <cell r="W1037">
            <v>0.85</v>
          </cell>
        </row>
        <row r="1038">
          <cell r="A1038">
            <v>1038</v>
          </cell>
          <cell r="C1038" t="str">
            <v>전극식레벨</v>
          </cell>
          <cell r="D1038" t="str">
            <v>5선 5극</v>
          </cell>
          <cell r="E1038" t="str">
            <v>set</v>
          </cell>
          <cell r="H1038">
            <v>880</v>
          </cell>
          <cell r="I1038">
            <v>100000</v>
          </cell>
          <cell r="S1038">
            <v>100000</v>
          </cell>
          <cell r="V1038" t="str">
            <v>내선</v>
          </cell>
          <cell r="W1038">
            <v>1.1000000000000001</v>
          </cell>
        </row>
        <row r="1039">
          <cell r="A1039">
            <v>1039</v>
          </cell>
          <cell r="S1039" t="str">
            <v/>
          </cell>
        </row>
        <row r="1040">
          <cell r="A1040">
            <v>1040</v>
          </cell>
          <cell r="C1040" t="str">
            <v>UPS</v>
          </cell>
          <cell r="D1040" t="str">
            <v>3상 15kw</v>
          </cell>
          <cell r="E1040" t="str">
            <v>대</v>
          </cell>
          <cell r="L1040" t="str">
            <v>삼덕전기</v>
          </cell>
          <cell r="M1040">
            <v>17465471</v>
          </cell>
          <cell r="S1040">
            <v>17465471</v>
          </cell>
        </row>
        <row r="1041">
          <cell r="A1041">
            <v>1041</v>
          </cell>
          <cell r="C1041" t="str">
            <v>저압큐비클</v>
          </cell>
          <cell r="E1041" t="str">
            <v>면</v>
          </cell>
          <cell r="L1041" t="str">
            <v>삼덕전기</v>
          </cell>
          <cell r="M1041">
            <v>1747199</v>
          </cell>
          <cell r="S1041">
            <v>1747199</v>
          </cell>
          <cell r="V1041" t="str">
            <v>프전</v>
          </cell>
          <cell r="W1041">
            <v>5.6</v>
          </cell>
          <cell r="X1041" t="str">
            <v>보인</v>
          </cell>
          <cell r="Y1041">
            <v>3.6</v>
          </cell>
          <cell r="Z1041" t="str">
            <v>비계</v>
          </cell>
          <cell r="AA1041">
            <v>2</v>
          </cell>
          <cell r="AB1041" t="str">
            <v>기계설치공</v>
          </cell>
          <cell r="AC1041">
            <v>1</v>
          </cell>
        </row>
        <row r="1042">
          <cell r="A1042">
            <v>1042</v>
          </cell>
          <cell r="C1042" t="str">
            <v>특고큐비클</v>
          </cell>
          <cell r="D1042" t="str">
            <v>1200W×2400H×2400D이하</v>
          </cell>
          <cell r="E1042" t="str">
            <v>면</v>
          </cell>
          <cell r="S1042">
            <v>0</v>
          </cell>
          <cell r="V1042" t="str">
            <v>프전</v>
          </cell>
          <cell r="W1042">
            <v>6.2</v>
          </cell>
          <cell r="X1042" t="str">
            <v>보인</v>
          </cell>
          <cell r="Y1042">
            <v>4.4000000000000004</v>
          </cell>
          <cell r="Z1042" t="str">
            <v>비계</v>
          </cell>
          <cell r="AA1042">
            <v>4.4000000000000004</v>
          </cell>
          <cell r="AB1042" t="str">
            <v>기계설치공</v>
          </cell>
          <cell r="AC1042">
            <v>1.1000000000000001</v>
          </cell>
        </row>
        <row r="1043">
          <cell r="A1043">
            <v>1043</v>
          </cell>
          <cell r="C1043" t="str">
            <v>변환기</v>
          </cell>
          <cell r="E1043" t="str">
            <v>대</v>
          </cell>
          <cell r="S1043">
            <v>0</v>
          </cell>
          <cell r="V1043" t="str">
            <v>계장</v>
          </cell>
          <cell r="W1043">
            <v>0.25</v>
          </cell>
          <cell r="AB1043" t="str">
            <v>기계설치공</v>
          </cell>
        </row>
        <row r="1044">
          <cell r="A1044">
            <v>1044</v>
          </cell>
          <cell r="S1044" t="str">
            <v/>
          </cell>
          <cell r="AB1044" t="str">
            <v>비계</v>
          </cell>
        </row>
        <row r="1045">
          <cell r="A1045">
            <v>1045</v>
          </cell>
          <cell r="S1045" t="str">
            <v/>
          </cell>
        </row>
        <row r="1046">
          <cell r="A1046">
            <v>1046</v>
          </cell>
          <cell r="C1046" t="str">
            <v>전화용 콘센트</v>
          </cell>
          <cell r="D1046" t="str">
            <v>체신부규격4P</v>
          </cell>
          <cell r="E1046" t="str">
            <v>EA</v>
          </cell>
          <cell r="H1046">
            <v>892</v>
          </cell>
          <cell r="I1046">
            <v>1200</v>
          </cell>
          <cell r="J1046">
            <v>934</v>
          </cell>
          <cell r="K1046">
            <v>1080</v>
          </cell>
          <cell r="S1046">
            <v>1080</v>
          </cell>
          <cell r="V1046" t="str">
            <v>통내</v>
          </cell>
          <cell r="W1046">
            <v>7.0000000000000007E-2</v>
          </cell>
        </row>
        <row r="1047">
          <cell r="A1047">
            <v>1047</v>
          </cell>
          <cell r="C1047" t="str">
            <v>국선단자함(국10P+사20P)</v>
          </cell>
          <cell r="D1047" t="str">
            <v>SUS (300×400×100)</v>
          </cell>
          <cell r="E1047" t="str">
            <v>대</v>
          </cell>
          <cell r="H1047">
            <v>959</v>
          </cell>
          <cell r="I1047">
            <v>75000</v>
          </cell>
          <cell r="J1047">
            <v>963</v>
          </cell>
          <cell r="K1047">
            <v>77000</v>
          </cell>
          <cell r="S1047">
            <v>75000</v>
          </cell>
          <cell r="V1047" t="str">
            <v>통내</v>
          </cell>
          <cell r="W1047">
            <v>0.65</v>
          </cell>
          <cell r="X1047" t="str">
            <v>보인</v>
          </cell>
          <cell r="Y1047">
            <v>0.45</v>
          </cell>
        </row>
        <row r="1048">
          <cell r="A1048">
            <v>1048</v>
          </cell>
          <cell r="C1048" t="str">
            <v>국선단자함(국20P+사40P)</v>
          </cell>
          <cell r="D1048" t="str">
            <v>SUS (500×450×100)</v>
          </cell>
          <cell r="E1048" t="str">
            <v>대</v>
          </cell>
          <cell r="H1048">
            <v>959</v>
          </cell>
          <cell r="I1048">
            <v>130000</v>
          </cell>
          <cell r="J1048">
            <v>963</v>
          </cell>
          <cell r="K1048">
            <v>142000</v>
          </cell>
          <cell r="S1048">
            <v>130000</v>
          </cell>
          <cell r="V1048" t="str">
            <v>통내</v>
          </cell>
          <cell r="W1048">
            <v>0.69</v>
          </cell>
          <cell r="X1048" t="str">
            <v>보인</v>
          </cell>
          <cell r="Y1048">
            <v>0.49</v>
          </cell>
        </row>
        <row r="1049">
          <cell r="A1049">
            <v>1049</v>
          </cell>
          <cell r="C1049" t="str">
            <v>중간단자함 (10P)</v>
          </cell>
          <cell r="D1049" t="str">
            <v>연강(200×320×80)</v>
          </cell>
          <cell r="E1049" t="str">
            <v>대</v>
          </cell>
          <cell r="H1049">
            <v>959</v>
          </cell>
          <cell r="I1049">
            <v>11000</v>
          </cell>
          <cell r="J1049">
            <v>963</v>
          </cell>
          <cell r="K1049">
            <v>11500</v>
          </cell>
          <cell r="S1049">
            <v>11000</v>
          </cell>
          <cell r="V1049" t="str">
            <v>통내</v>
          </cell>
          <cell r="W1049">
            <v>0.65</v>
          </cell>
          <cell r="X1049" t="str">
            <v>보인</v>
          </cell>
          <cell r="Y1049">
            <v>0.45</v>
          </cell>
        </row>
        <row r="1050">
          <cell r="A1050">
            <v>1050</v>
          </cell>
          <cell r="C1050" t="str">
            <v>방송단자함 (10P)</v>
          </cell>
          <cell r="D1050" t="str">
            <v>연강(240×400×80)</v>
          </cell>
          <cell r="E1050" t="str">
            <v>대</v>
          </cell>
          <cell r="H1050">
            <v>959</v>
          </cell>
          <cell r="I1050">
            <v>11000</v>
          </cell>
          <cell r="J1050">
            <v>963</v>
          </cell>
          <cell r="K1050">
            <v>11500</v>
          </cell>
          <cell r="S1050">
            <v>11000</v>
          </cell>
          <cell r="V1050" t="str">
            <v>통내</v>
          </cell>
          <cell r="W1050">
            <v>0.65</v>
          </cell>
          <cell r="X1050" t="str">
            <v>보인</v>
          </cell>
          <cell r="Y1050">
            <v>0.45</v>
          </cell>
        </row>
        <row r="1051">
          <cell r="A1051">
            <v>1051</v>
          </cell>
          <cell r="S1051" t="str">
            <v/>
          </cell>
        </row>
        <row r="1052">
          <cell r="A1052">
            <v>1052</v>
          </cell>
          <cell r="S1052" t="str">
            <v/>
          </cell>
        </row>
        <row r="1053">
          <cell r="A1053">
            <v>1053</v>
          </cell>
          <cell r="S1053" t="str">
            <v/>
          </cell>
        </row>
        <row r="1054">
          <cell r="A1054">
            <v>1054</v>
          </cell>
          <cell r="C1054" t="str">
            <v>TV유니트</v>
          </cell>
          <cell r="D1054" t="str">
            <v>단말 75Ω</v>
          </cell>
          <cell r="E1054" t="str">
            <v>EA</v>
          </cell>
          <cell r="H1054">
            <v>892</v>
          </cell>
          <cell r="I1054">
            <v>2600</v>
          </cell>
          <cell r="J1054">
            <v>934</v>
          </cell>
          <cell r="K1054">
            <v>2340</v>
          </cell>
          <cell r="S1054">
            <v>2340</v>
          </cell>
          <cell r="V1054" t="str">
            <v>통내</v>
          </cell>
          <cell r="W1054">
            <v>0.08</v>
          </cell>
        </row>
        <row r="1055">
          <cell r="A1055">
            <v>1055</v>
          </cell>
          <cell r="C1055" t="str">
            <v>TV유니트</v>
          </cell>
          <cell r="D1055" t="str">
            <v>직열용 75Ω</v>
          </cell>
          <cell r="E1055" t="str">
            <v>EA</v>
          </cell>
          <cell r="H1055">
            <v>892</v>
          </cell>
          <cell r="I1055">
            <v>2730</v>
          </cell>
          <cell r="J1055">
            <v>934</v>
          </cell>
          <cell r="K1055">
            <v>2450</v>
          </cell>
          <cell r="S1055">
            <v>2450</v>
          </cell>
          <cell r="V1055" t="str">
            <v>통내</v>
          </cell>
          <cell r="W1055">
            <v>0.08</v>
          </cell>
        </row>
        <row r="1056">
          <cell r="A1056">
            <v>1056</v>
          </cell>
          <cell r="C1056" t="str">
            <v>TV유니트</v>
          </cell>
          <cell r="D1056" t="str">
            <v>병렬용 75Ω</v>
          </cell>
          <cell r="E1056" t="str">
            <v>EA</v>
          </cell>
          <cell r="H1056">
            <v>892</v>
          </cell>
          <cell r="I1056">
            <v>2860</v>
          </cell>
          <cell r="J1056">
            <v>934</v>
          </cell>
          <cell r="K1056">
            <v>2570</v>
          </cell>
          <cell r="S1056">
            <v>2570</v>
          </cell>
          <cell r="V1056" t="str">
            <v>통내</v>
          </cell>
          <cell r="W1056">
            <v>0.08</v>
          </cell>
        </row>
        <row r="1057">
          <cell r="A1057">
            <v>1057</v>
          </cell>
          <cell r="S1057" t="str">
            <v/>
          </cell>
        </row>
        <row r="1058">
          <cell r="A1058">
            <v>1058</v>
          </cell>
          <cell r="S1058" t="str">
            <v/>
          </cell>
        </row>
        <row r="1059">
          <cell r="A1059">
            <v>1059</v>
          </cell>
          <cell r="S1059" t="str">
            <v/>
          </cell>
        </row>
        <row r="1060">
          <cell r="A1060">
            <v>1060</v>
          </cell>
          <cell r="C1060" t="str">
            <v>공청용안테나</v>
          </cell>
          <cell r="D1060" t="str">
            <v>SUS VHF LOW CH</v>
          </cell>
          <cell r="E1060" t="str">
            <v>SET</v>
          </cell>
          <cell r="H1060">
            <v>936</v>
          </cell>
          <cell r="I1060">
            <v>160000</v>
          </cell>
          <cell r="J1060">
            <v>976</v>
          </cell>
          <cell r="K1060">
            <v>170000</v>
          </cell>
          <cell r="S1060">
            <v>160000</v>
          </cell>
          <cell r="V1060" t="str">
            <v>무선안테나공</v>
          </cell>
          <cell r="W1060">
            <v>0.5</v>
          </cell>
          <cell r="X1060" t="str">
            <v>통설</v>
          </cell>
          <cell r="Y1060">
            <v>0.68</v>
          </cell>
        </row>
        <row r="1061">
          <cell r="A1061">
            <v>1061</v>
          </cell>
          <cell r="C1061" t="str">
            <v>공청용안테나</v>
          </cell>
          <cell r="D1061" t="str">
            <v>SUS VHF HIGH CH</v>
          </cell>
          <cell r="E1061" t="str">
            <v>SET</v>
          </cell>
          <cell r="H1061">
            <v>936</v>
          </cell>
          <cell r="I1061">
            <v>150000</v>
          </cell>
          <cell r="J1061">
            <v>976</v>
          </cell>
          <cell r="K1061">
            <v>160000</v>
          </cell>
          <cell r="S1061">
            <v>150000</v>
          </cell>
          <cell r="V1061" t="str">
            <v>무선안테나공</v>
          </cell>
          <cell r="W1061">
            <v>0.5</v>
          </cell>
          <cell r="X1061" t="str">
            <v>통설</v>
          </cell>
          <cell r="Y1061">
            <v>0.68</v>
          </cell>
        </row>
        <row r="1062">
          <cell r="A1062">
            <v>1062</v>
          </cell>
          <cell r="C1062" t="str">
            <v>공청용안테나</v>
          </cell>
          <cell r="D1062" t="str">
            <v>SUS UHF CH</v>
          </cell>
          <cell r="E1062" t="str">
            <v>SET</v>
          </cell>
          <cell r="H1062">
            <v>936</v>
          </cell>
          <cell r="I1062">
            <v>140000</v>
          </cell>
          <cell r="J1062">
            <v>976</v>
          </cell>
          <cell r="K1062">
            <v>150000</v>
          </cell>
          <cell r="S1062">
            <v>140000</v>
          </cell>
          <cell r="V1062" t="str">
            <v>무선안테나공</v>
          </cell>
          <cell r="W1062">
            <v>0.5</v>
          </cell>
          <cell r="X1062" t="str">
            <v>통설</v>
          </cell>
          <cell r="Y1062">
            <v>0.68</v>
          </cell>
        </row>
        <row r="1063">
          <cell r="A1063">
            <v>1063</v>
          </cell>
          <cell r="C1063" t="str">
            <v>공청용혼합기</v>
          </cell>
          <cell r="D1063" t="str">
            <v>VHF H/L</v>
          </cell>
          <cell r="E1063" t="str">
            <v>EA</v>
          </cell>
          <cell r="H1063">
            <v>936</v>
          </cell>
          <cell r="I1063">
            <v>6000</v>
          </cell>
          <cell r="J1063">
            <v>976</v>
          </cell>
          <cell r="K1063">
            <v>6000</v>
          </cell>
          <cell r="S1063">
            <v>6000</v>
          </cell>
        </row>
        <row r="1064">
          <cell r="A1064">
            <v>1064</v>
          </cell>
          <cell r="C1064" t="str">
            <v>공청용혼합기</v>
          </cell>
          <cell r="D1064" t="str">
            <v>VHF U/V</v>
          </cell>
          <cell r="E1064" t="str">
            <v>EA</v>
          </cell>
          <cell r="H1064">
            <v>936</v>
          </cell>
          <cell r="I1064">
            <v>6000</v>
          </cell>
          <cell r="J1064">
            <v>976</v>
          </cell>
          <cell r="K1064">
            <v>6000</v>
          </cell>
          <cell r="S1064">
            <v>6000</v>
          </cell>
        </row>
        <row r="1065">
          <cell r="A1065">
            <v>1065</v>
          </cell>
          <cell r="C1065" t="str">
            <v>공청용증폭기</v>
          </cell>
          <cell r="D1065" t="str">
            <v>U/V 겸용</v>
          </cell>
          <cell r="E1065" t="str">
            <v>EA</v>
          </cell>
          <cell r="H1065">
            <v>936</v>
          </cell>
          <cell r="I1065">
            <v>65000</v>
          </cell>
          <cell r="J1065">
            <v>976</v>
          </cell>
          <cell r="K1065">
            <v>65000</v>
          </cell>
          <cell r="S1065">
            <v>65000</v>
          </cell>
          <cell r="V1065" t="str">
            <v>무선안테나공</v>
          </cell>
          <cell r="W1065">
            <v>0.78</v>
          </cell>
          <cell r="X1065" t="str">
            <v>통내</v>
          </cell>
          <cell r="Y1065">
            <v>0.31</v>
          </cell>
        </row>
        <row r="1066">
          <cell r="A1066">
            <v>1066</v>
          </cell>
          <cell r="C1066" t="str">
            <v>분배기 쌍방향</v>
          </cell>
          <cell r="D1066" t="str">
            <v>2분배</v>
          </cell>
          <cell r="E1066" t="str">
            <v>EA</v>
          </cell>
          <cell r="H1066">
            <v>936</v>
          </cell>
          <cell r="I1066">
            <v>7000</v>
          </cell>
          <cell r="J1066">
            <v>976</v>
          </cell>
          <cell r="K1066">
            <v>7000</v>
          </cell>
          <cell r="S1066">
            <v>7000</v>
          </cell>
          <cell r="V1066" t="str">
            <v>무선안테나공</v>
          </cell>
          <cell r="W1066">
            <v>0.06</v>
          </cell>
          <cell r="X1066" t="str">
            <v>통내</v>
          </cell>
          <cell r="Y1066">
            <v>0.16</v>
          </cell>
        </row>
        <row r="1067">
          <cell r="A1067">
            <v>1067</v>
          </cell>
          <cell r="S1067" t="str">
            <v/>
          </cell>
        </row>
        <row r="1068">
          <cell r="A1068">
            <v>1068</v>
          </cell>
          <cell r="S1068" t="str">
            <v/>
          </cell>
        </row>
        <row r="1069">
          <cell r="A1069">
            <v>1069</v>
          </cell>
          <cell r="C1069" t="str">
            <v>TV증폭기함</v>
          </cell>
          <cell r="D1069" t="str">
            <v>SUS (200×300×150)</v>
          </cell>
          <cell r="E1069" t="str">
            <v>대</v>
          </cell>
          <cell r="I1069">
            <v>22000</v>
          </cell>
          <cell r="S1069">
            <v>22000</v>
          </cell>
          <cell r="V1069" t="str">
            <v>내선</v>
          </cell>
          <cell r="W1069">
            <v>0.66</v>
          </cell>
        </row>
        <row r="1070">
          <cell r="A1070">
            <v>1070</v>
          </cell>
          <cell r="S1070" t="str">
            <v/>
          </cell>
        </row>
        <row r="1071">
          <cell r="A1071">
            <v>1071</v>
          </cell>
          <cell r="C1071" t="str">
            <v>AMP</v>
          </cell>
          <cell r="D1071" t="str">
            <v/>
          </cell>
          <cell r="E1071" t="str">
            <v>면</v>
          </cell>
          <cell r="S1071">
            <v>0</v>
          </cell>
          <cell r="V1071" t="str">
            <v>통내</v>
          </cell>
          <cell r="W1071">
            <v>9</v>
          </cell>
        </row>
        <row r="1072">
          <cell r="A1072">
            <v>1072</v>
          </cell>
          <cell r="C1072" t="str">
            <v>스피커</v>
          </cell>
          <cell r="D1072" t="str">
            <v>3W  천정형</v>
          </cell>
          <cell r="E1072" t="str">
            <v>EA</v>
          </cell>
          <cell r="H1072">
            <v>935</v>
          </cell>
          <cell r="I1072">
            <v>22000</v>
          </cell>
          <cell r="J1072">
            <v>968</v>
          </cell>
          <cell r="K1072">
            <v>15000</v>
          </cell>
          <cell r="S1072">
            <v>15000</v>
          </cell>
          <cell r="V1072" t="str">
            <v>통내</v>
          </cell>
          <cell r="W1072">
            <v>0.45</v>
          </cell>
        </row>
        <row r="1073">
          <cell r="A1073">
            <v>1073</v>
          </cell>
          <cell r="C1073" t="str">
            <v>스피커</v>
          </cell>
          <cell r="D1073" t="str">
            <v>3W 벽부형</v>
          </cell>
          <cell r="E1073" t="str">
            <v>EA</v>
          </cell>
          <cell r="H1073">
            <v>935</v>
          </cell>
          <cell r="I1073">
            <v>15400</v>
          </cell>
          <cell r="J1073">
            <v>968</v>
          </cell>
          <cell r="K1073">
            <v>15000</v>
          </cell>
          <cell r="S1073">
            <v>15000</v>
          </cell>
          <cell r="V1073" t="str">
            <v>통내</v>
          </cell>
          <cell r="W1073">
            <v>0.45</v>
          </cell>
        </row>
        <row r="1074">
          <cell r="A1074">
            <v>1074</v>
          </cell>
          <cell r="C1074" t="str">
            <v>스피커</v>
          </cell>
          <cell r="D1074" t="str">
            <v>20W옥외칼럼형</v>
          </cell>
          <cell r="E1074" t="str">
            <v>EA</v>
          </cell>
          <cell r="H1074">
            <v>935</v>
          </cell>
          <cell r="I1074">
            <v>49500</v>
          </cell>
          <cell r="J1074">
            <v>968</v>
          </cell>
          <cell r="K1074">
            <v>50000</v>
          </cell>
          <cell r="S1074">
            <v>49500</v>
          </cell>
          <cell r="V1074" t="str">
            <v>통내</v>
          </cell>
          <cell r="W1074">
            <v>1</v>
          </cell>
        </row>
        <row r="1075">
          <cell r="A1075">
            <v>1075</v>
          </cell>
          <cell r="C1075" t="str">
            <v>스피커</v>
          </cell>
          <cell r="D1075" t="str">
            <v xml:space="preserve">HORN형 10W  </v>
          </cell>
          <cell r="E1075" t="str">
            <v>EA</v>
          </cell>
          <cell r="H1075">
            <v>935</v>
          </cell>
          <cell r="I1075">
            <v>44000</v>
          </cell>
          <cell r="J1075">
            <v>968</v>
          </cell>
          <cell r="K1075">
            <v>13000</v>
          </cell>
          <cell r="S1075">
            <v>13000</v>
          </cell>
          <cell r="V1075" t="str">
            <v>통내</v>
          </cell>
          <cell r="W1075">
            <v>0.6</v>
          </cell>
        </row>
        <row r="1076">
          <cell r="A1076">
            <v>1076</v>
          </cell>
          <cell r="C1076" t="str">
            <v>스피커</v>
          </cell>
          <cell r="D1076" t="str">
            <v xml:space="preserve">HORN형 30W  </v>
          </cell>
          <cell r="E1076" t="str">
            <v>EA</v>
          </cell>
          <cell r="H1076">
            <v>935</v>
          </cell>
          <cell r="I1076">
            <v>88000</v>
          </cell>
          <cell r="J1076">
            <v>968</v>
          </cell>
          <cell r="K1076">
            <v>50000</v>
          </cell>
          <cell r="S1076">
            <v>50000</v>
          </cell>
          <cell r="V1076" t="str">
            <v>통내</v>
          </cell>
          <cell r="W1076">
            <v>1</v>
          </cell>
        </row>
        <row r="1077">
          <cell r="A1077">
            <v>1077</v>
          </cell>
          <cell r="S1077" t="str">
            <v/>
          </cell>
        </row>
        <row r="1078">
          <cell r="A1078">
            <v>1078</v>
          </cell>
          <cell r="C1078" t="str">
            <v>상호식인터폰</v>
          </cell>
          <cell r="D1078" t="str">
            <v>10회로용 벽괘형</v>
          </cell>
          <cell r="E1078" t="str">
            <v>EA</v>
          </cell>
          <cell r="H1078">
            <v>954</v>
          </cell>
          <cell r="I1078">
            <v>22000</v>
          </cell>
          <cell r="J1078">
            <v>962</v>
          </cell>
          <cell r="K1078">
            <v>24000</v>
          </cell>
          <cell r="S1078">
            <v>22000</v>
          </cell>
        </row>
        <row r="1079">
          <cell r="A1079">
            <v>1079</v>
          </cell>
          <cell r="C1079" t="str">
            <v>전자연립식인터폰</v>
          </cell>
          <cell r="D1079" t="str">
            <v>30회로용</v>
          </cell>
          <cell r="E1079" t="str">
            <v>EA</v>
          </cell>
          <cell r="S1079">
            <v>0</v>
          </cell>
          <cell r="V1079" t="str">
            <v>통내</v>
          </cell>
          <cell r="W1079">
            <v>1</v>
          </cell>
          <cell r="X1079" t="str">
            <v>통설</v>
          </cell>
          <cell r="Y1079">
            <v>2</v>
          </cell>
        </row>
        <row r="1080">
          <cell r="A1080">
            <v>1080</v>
          </cell>
          <cell r="S1080" t="str">
            <v/>
          </cell>
        </row>
        <row r="1081">
          <cell r="A1081">
            <v>1081</v>
          </cell>
          <cell r="S1081" t="str">
            <v/>
          </cell>
        </row>
        <row r="1082">
          <cell r="A1082">
            <v>1082</v>
          </cell>
          <cell r="C1082" t="str">
            <v>차동식 스포트감지기</v>
          </cell>
          <cell r="D1082" t="str">
            <v>2종</v>
          </cell>
          <cell r="E1082" t="str">
            <v>EA</v>
          </cell>
          <cell r="H1082">
            <v>698</v>
          </cell>
          <cell r="I1082">
            <v>5000</v>
          </cell>
          <cell r="J1082">
            <v>989</v>
          </cell>
          <cell r="K1082">
            <v>5000</v>
          </cell>
          <cell r="S1082">
            <v>5000</v>
          </cell>
          <cell r="V1082" t="str">
            <v>내선</v>
          </cell>
          <cell r="W1082">
            <v>0.14300000000000002</v>
          </cell>
        </row>
        <row r="1083">
          <cell r="A1083">
            <v>1083</v>
          </cell>
          <cell r="C1083" t="str">
            <v>광전식 연감지기</v>
          </cell>
          <cell r="D1083" t="str">
            <v>비축적형</v>
          </cell>
          <cell r="E1083" t="str">
            <v>EA</v>
          </cell>
          <cell r="H1083">
            <v>698</v>
          </cell>
          <cell r="I1083">
            <v>20000</v>
          </cell>
          <cell r="J1083">
            <v>989</v>
          </cell>
          <cell r="K1083">
            <v>18000</v>
          </cell>
          <cell r="S1083">
            <v>18000</v>
          </cell>
          <cell r="V1083" t="str">
            <v>내선</v>
          </cell>
          <cell r="W1083">
            <v>0.14300000000000002</v>
          </cell>
        </row>
        <row r="1084">
          <cell r="A1084">
            <v>1084</v>
          </cell>
          <cell r="C1084" t="str">
            <v>정온식감지기</v>
          </cell>
          <cell r="D1084" t="str">
            <v>1종</v>
          </cell>
          <cell r="E1084" t="str">
            <v>EA</v>
          </cell>
          <cell r="H1084">
            <v>698</v>
          </cell>
          <cell r="I1084">
            <v>5000</v>
          </cell>
          <cell r="J1084">
            <v>989</v>
          </cell>
          <cell r="K1084">
            <v>5000</v>
          </cell>
          <cell r="S1084">
            <v>5000</v>
          </cell>
          <cell r="V1084" t="str">
            <v>내선</v>
          </cell>
          <cell r="W1084">
            <v>0.14300000000000002</v>
          </cell>
        </row>
        <row r="1085">
          <cell r="A1085">
            <v>1085</v>
          </cell>
          <cell r="C1085" t="str">
            <v>유도등</v>
          </cell>
          <cell r="D1085" t="str">
            <v>통로유도등</v>
          </cell>
          <cell r="E1085" t="str">
            <v>EA</v>
          </cell>
          <cell r="H1085">
            <v>698</v>
          </cell>
          <cell r="I1085">
            <v>35000</v>
          </cell>
          <cell r="J1085">
            <v>989</v>
          </cell>
          <cell r="K1085">
            <v>32000</v>
          </cell>
          <cell r="S1085">
            <v>32000</v>
          </cell>
          <cell r="V1085" t="str">
            <v>내선</v>
          </cell>
          <cell r="W1085">
            <v>0.79500000000000004</v>
          </cell>
        </row>
        <row r="1086">
          <cell r="A1086">
            <v>1086</v>
          </cell>
          <cell r="C1086" t="str">
            <v>유도등</v>
          </cell>
          <cell r="D1086" t="str">
            <v>피난구유도등(소형)</v>
          </cell>
          <cell r="E1086" t="str">
            <v>EA</v>
          </cell>
          <cell r="H1086">
            <v>698</v>
          </cell>
          <cell r="I1086">
            <v>35000</v>
          </cell>
          <cell r="J1086">
            <v>989</v>
          </cell>
          <cell r="K1086">
            <v>30000</v>
          </cell>
          <cell r="S1086">
            <v>30000</v>
          </cell>
          <cell r="V1086" t="str">
            <v>내선</v>
          </cell>
          <cell r="W1086">
            <v>0.13500000000000001</v>
          </cell>
        </row>
        <row r="1087">
          <cell r="A1087">
            <v>1087</v>
          </cell>
          <cell r="C1087" t="str">
            <v>수동발신기</v>
          </cell>
          <cell r="E1087" t="str">
            <v>EA</v>
          </cell>
          <cell r="H1087">
            <v>698</v>
          </cell>
          <cell r="I1087">
            <v>4500</v>
          </cell>
          <cell r="J1087">
            <v>989</v>
          </cell>
          <cell r="K1087">
            <v>5000</v>
          </cell>
          <cell r="S1087">
            <v>4500</v>
          </cell>
          <cell r="V1087" t="str">
            <v>내선</v>
          </cell>
          <cell r="W1087">
            <v>0.3</v>
          </cell>
        </row>
        <row r="1088">
          <cell r="A1088">
            <v>1088</v>
          </cell>
          <cell r="C1088" t="str">
            <v>경종</v>
          </cell>
          <cell r="E1088" t="str">
            <v>EA</v>
          </cell>
          <cell r="H1088">
            <v>698</v>
          </cell>
          <cell r="I1088">
            <v>7500</v>
          </cell>
          <cell r="J1088">
            <v>989</v>
          </cell>
          <cell r="K1088">
            <v>5000</v>
          </cell>
          <cell r="S1088">
            <v>5000</v>
          </cell>
          <cell r="V1088" t="str">
            <v>내선</v>
          </cell>
          <cell r="W1088">
            <v>0.15</v>
          </cell>
        </row>
        <row r="1089">
          <cell r="A1089">
            <v>1089</v>
          </cell>
          <cell r="C1089" t="str">
            <v>표시등</v>
          </cell>
          <cell r="E1089" t="str">
            <v>EA</v>
          </cell>
          <cell r="H1089">
            <v>698</v>
          </cell>
          <cell r="I1089">
            <v>2000</v>
          </cell>
          <cell r="J1089">
            <v>989</v>
          </cell>
          <cell r="K1089">
            <v>1000</v>
          </cell>
          <cell r="S1089">
            <v>1000</v>
          </cell>
          <cell r="V1089" t="str">
            <v>내선</v>
          </cell>
          <cell r="W1089">
            <v>0.2</v>
          </cell>
        </row>
        <row r="1090">
          <cell r="A1090">
            <v>1090</v>
          </cell>
          <cell r="C1090" t="str">
            <v>수동발신기 함</v>
          </cell>
          <cell r="D1090" t="str">
            <v xml:space="preserve">Steel 250 × 650 × </v>
          </cell>
          <cell r="E1090" t="str">
            <v>EA</v>
          </cell>
          <cell r="H1090">
            <v>698</v>
          </cell>
          <cell r="I1090">
            <v>13000</v>
          </cell>
          <cell r="J1090">
            <v>990</v>
          </cell>
          <cell r="K1090">
            <v>30000</v>
          </cell>
          <cell r="S1090">
            <v>13000</v>
          </cell>
          <cell r="V1090" t="str">
            <v>내선</v>
          </cell>
          <cell r="W1090">
            <v>0.66</v>
          </cell>
        </row>
        <row r="1091">
          <cell r="A1091">
            <v>1091</v>
          </cell>
          <cell r="S1091" t="str">
            <v/>
          </cell>
        </row>
        <row r="1092">
          <cell r="A1092">
            <v>1092</v>
          </cell>
          <cell r="S1092" t="str">
            <v/>
          </cell>
        </row>
        <row r="1093">
          <cell r="A1093">
            <v>1093</v>
          </cell>
          <cell r="C1093" t="str">
            <v>수신기</v>
          </cell>
          <cell r="D1093" t="str">
            <v>P형1급   10회로용</v>
          </cell>
          <cell r="E1093" t="str">
            <v>set</v>
          </cell>
          <cell r="H1093">
            <v>698</v>
          </cell>
          <cell r="I1093">
            <v>450000</v>
          </cell>
          <cell r="J1093">
            <v>990</v>
          </cell>
          <cell r="K1093">
            <v>350000</v>
          </cell>
          <cell r="S1093">
            <v>350000</v>
          </cell>
          <cell r="V1093" t="str">
            <v>내선</v>
          </cell>
          <cell r="W1093">
            <v>9</v>
          </cell>
        </row>
        <row r="1094">
          <cell r="A1094">
            <v>1094</v>
          </cell>
          <cell r="C1094" t="str">
            <v>부표시기BATT내장</v>
          </cell>
          <cell r="D1094" t="str">
            <v xml:space="preserve"> 10회로용</v>
          </cell>
          <cell r="E1094" t="str">
            <v>대</v>
          </cell>
          <cell r="H1094">
            <v>698</v>
          </cell>
          <cell r="I1094">
            <v>350000</v>
          </cell>
          <cell r="J1094">
            <v>990</v>
          </cell>
          <cell r="K1094">
            <v>350000</v>
          </cell>
          <cell r="S1094">
            <v>350000</v>
          </cell>
          <cell r="V1094" t="str">
            <v>내선</v>
          </cell>
          <cell r="W1094">
            <v>4</v>
          </cell>
        </row>
        <row r="1095">
          <cell r="A1095">
            <v>1095</v>
          </cell>
          <cell r="C1095" t="str">
            <v>스프링쿨러수동조작함</v>
          </cell>
          <cell r="E1095" t="str">
            <v>EA</v>
          </cell>
          <cell r="H1095">
            <v>698</v>
          </cell>
          <cell r="I1095">
            <v>60000</v>
          </cell>
          <cell r="J1095">
            <v>990</v>
          </cell>
          <cell r="K1095">
            <v>60000</v>
          </cell>
          <cell r="S1095">
            <v>60000</v>
          </cell>
          <cell r="V1095" t="str">
            <v>내선</v>
          </cell>
          <cell r="W1095">
            <v>0.66</v>
          </cell>
        </row>
        <row r="1096">
          <cell r="A1096">
            <v>1096</v>
          </cell>
          <cell r="C1096" t="str">
            <v>전자 싸이렌</v>
          </cell>
          <cell r="E1096" t="str">
            <v>EA</v>
          </cell>
          <cell r="H1096">
            <v>698</v>
          </cell>
          <cell r="I1096">
            <v>30000</v>
          </cell>
          <cell r="J1096">
            <v>990</v>
          </cell>
          <cell r="K1096">
            <v>30000</v>
          </cell>
          <cell r="S1096">
            <v>30000</v>
          </cell>
          <cell r="V1096" t="str">
            <v>통내</v>
          </cell>
          <cell r="W1096">
            <v>1.6</v>
          </cell>
        </row>
        <row r="1097">
          <cell r="A1097">
            <v>1097</v>
          </cell>
          <cell r="S1097" t="str">
            <v/>
          </cell>
        </row>
        <row r="1098">
          <cell r="A1098">
            <v>1098</v>
          </cell>
          <cell r="C1098" t="str">
            <v>수신기</v>
          </cell>
          <cell r="D1098" t="str">
            <v>P형1급   20회로용</v>
          </cell>
          <cell r="E1098" t="str">
            <v>set</v>
          </cell>
          <cell r="H1098">
            <v>698</v>
          </cell>
          <cell r="I1098">
            <v>500000</v>
          </cell>
          <cell r="J1098">
            <v>990</v>
          </cell>
          <cell r="K1098">
            <v>450000</v>
          </cell>
          <cell r="S1098">
            <v>450000</v>
          </cell>
          <cell r="V1098" t="str">
            <v>내선</v>
          </cell>
          <cell r="W1098">
            <v>9</v>
          </cell>
        </row>
        <row r="1099">
          <cell r="A1099">
            <v>1099</v>
          </cell>
          <cell r="S1099" t="str">
            <v/>
          </cell>
        </row>
        <row r="1100">
          <cell r="A1100">
            <v>1100</v>
          </cell>
          <cell r="S1100" t="str">
            <v/>
          </cell>
        </row>
        <row r="1101">
          <cell r="A1101">
            <v>1101</v>
          </cell>
          <cell r="S1101" t="str">
            <v/>
          </cell>
        </row>
        <row r="1102">
          <cell r="A1102">
            <v>1102</v>
          </cell>
          <cell r="S1102" t="str">
            <v/>
          </cell>
        </row>
        <row r="1103">
          <cell r="A1103">
            <v>1103</v>
          </cell>
          <cell r="S1103" t="str">
            <v/>
          </cell>
        </row>
        <row r="1104">
          <cell r="A1104">
            <v>1104</v>
          </cell>
          <cell r="S1104" t="str">
            <v/>
          </cell>
        </row>
        <row r="1105">
          <cell r="A1105">
            <v>1105</v>
          </cell>
          <cell r="C1105" t="str">
            <v>등 기 구</v>
          </cell>
          <cell r="D1105" t="str">
            <v>MH 100W천정형</v>
          </cell>
          <cell r="E1105" t="str">
            <v>SET</v>
          </cell>
          <cell r="L1105" t="str">
            <v>(주)광명</v>
          </cell>
          <cell r="M1105">
            <v>95000</v>
          </cell>
          <cell r="N1105" t="str">
            <v>금동조명(주)</v>
          </cell>
          <cell r="O1105">
            <v>85000</v>
          </cell>
          <cell r="P1105" t="str">
            <v>천일전기공업(주)</v>
          </cell>
          <cell r="Q1105">
            <v>85000</v>
          </cell>
          <cell r="S1105">
            <v>85000</v>
          </cell>
        </row>
        <row r="1106">
          <cell r="A1106">
            <v>1106</v>
          </cell>
          <cell r="B1106" t="str">
            <v>G</v>
          </cell>
          <cell r="C1106" t="str">
            <v>등 기 구</v>
          </cell>
          <cell r="D1106" t="str">
            <v>MH 175W천정형(방수,방습)</v>
          </cell>
          <cell r="E1106" t="str">
            <v>EA</v>
          </cell>
          <cell r="L1106" t="str">
            <v>(주)나남전기</v>
          </cell>
          <cell r="M1106">
            <v>240000</v>
          </cell>
          <cell r="N1106" t="str">
            <v>(주)제일조명</v>
          </cell>
          <cell r="O1106">
            <v>155000</v>
          </cell>
          <cell r="P1106" t="str">
            <v>천일전기공업(주)</v>
          </cell>
          <cell r="Q1106">
            <v>145000</v>
          </cell>
          <cell r="S1106">
            <v>145000</v>
          </cell>
          <cell r="V1106" t="str">
            <v>내선</v>
          </cell>
          <cell r="W1106">
            <v>0.44</v>
          </cell>
        </row>
        <row r="1107">
          <cell r="A1107">
            <v>1107</v>
          </cell>
          <cell r="C1107" t="str">
            <v>등 기 구</v>
          </cell>
          <cell r="D1107" t="str">
            <v>MH 250W천정형</v>
          </cell>
          <cell r="E1107" t="str">
            <v>EA</v>
          </cell>
          <cell r="S1107">
            <v>0</v>
          </cell>
          <cell r="V1107" t="str">
            <v>내선</v>
          </cell>
          <cell r="W1107">
            <v>0.495</v>
          </cell>
        </row>
        <row r="1108">
          <cell r="A1108">
            <v>1108</v>
          </cell>
          <cell r="B1108" t="str">
            <v>H</v>
          </cell>
          <cell r="C1108" t="str">
            <v>등 기 구</v>
          </cell>
          <cell r="D1108" t="str">
            <v>MH 175W벽부형(방수,방습)</v>
          </cell>
          <cell r="E1108" t="str">
            <v>EA</v>
          </cell>
          <cell r="L1108" t="str">
            <v>(주)나남전기</v>
          </cell>
          <cell r="M1108">
            <v>245000</v>
          </cell>
          <cell r="N1108" t="str">
            <v>(주)제일조명</v>
          </cell>
          <cell r="O1108">
            <v>158000</v>
          </cell>
          <cell r="P1108" t="str">
            <v>천일전기공업(주)</v>
          </cell>
          <cell r="Q1108">
            <v>145000</v>
          </cell>
          <cell r="S1108">
            <v>145000</v>
          </cell>
          <cell r="V1108" t="str">
            <v>내선</v>
          </cell>
          <cell r="W1108">
            <v>0.44</v>
          </cell>
        </row>
        <row r="1109">
          <cell r="A1109">
            <v>1109</v>
          </cell>
          <cell r="C1109" t="str">
            <v>등 기 구</v>
          </cell>
          <cell r="D1109" t="str">
            <v>MH 250W벽부형</v>
          </cell>
          <cell r="E1109" t="str">
            <v>EA</v>
          </cell>
          <cell r="S1109">
            <v>0</v>
          </cell>
          <cell r="V1109" t="str">
            <v>내선</v>
          </cell>
          <cell r="W1109">
            <v>0.495</v>
          </cell>
        </row>
        <row r="1110">
          <cell r="A1110">
            <v>1110</v>
          </cell>
          <cell r="C1110" t="str">
            <v>등 기 구</v>
          </cell>
          <cell r="D1110" t="str">
            <v>MH 400W벽부형</v>
          </cell>
          <cell r="E1110" t="str">
            <v>EA</v>
          </cell>
          <cell r="S1110">
            <v>0</v>
          </cell>
          <cell r="V1110" t="str">
            <v>내선</v>
          </cell>
          <cell r="W1110">
            <v>0.53</v>
          </cell>
        </row>
        <row r="1111">
          <cell r="A1111">
            <v>1111</v>
          </cell>
          <cell r="C1111" t="str">
            <v>메탈할라이드 램프</v>
          </cell>
          <cell r="D1111" t="str">
            <v>MH 100W</v>
          </cell>
          <cell r="E1111" t="str">
            <v>EA</v>
          </cell>
          <cell r="S1111">
            <v>0</v>
          </cell>
        </row>
        <row r="1112">
          <cell r="A1112">
            <v>1112</v>
          </cell>
          <cell r="C1112" t="str">
            <v>메탈할라이드 램프</v>
          </cell>
          <cell r="D1112" t="str">
            <v>MH 175W</v>
          </cell>
          <cell r="E1112" t="str">
            <v>EA</v>
          </cell>
          <cell r="H1112">
            <v>898</v>
          </cell>
          <cell r="I1112">
            <v>16500</v>
          </cell>
          <cell r="J1112">
            <v>947</v>
          </cell>
          <cell r="K1112">
            <v>29300</v>
          </cell>
          <cell r="S1112">
            <v>16500</v>
          </cell>
        </row>
        <row r="1113">
          <cell r="A1113">
            <v>1113</v>
          </cell>
          <cell r="C1113" t="str">
            <v>메탈할라이드 램프</v>
          </cell>
          <cell r="D1113" t="str">
            <v>MH 250W</v>
          </cell>
          <cell r="E1113" t="str">
            <v>EA</v>
          </cell>
          <cell r="H1113">
            <v>898</v>
          </cell>
          <cell r="I1113">
            <v>17000</v>
          </cell>
          <cell r="J1113">
            <v>947</v>
          </cell>
          <cell r="K1113">
            <v>35000</v>
          </cell>
          <cell r="S1113">
            <v>17000</v>
          </cell>
        </row>
        <row r="1114">
          <cell r="A1114">
            <v>1114</v>
          </cell>
          <cell r="C1114" t="str">
            <v>메탈할라이드 램프</v>
          </cell>
          <cell r="D1114" t="str">
            <v>MH 400W</v>
          </cell>
          <cell r="E1114" t="str">
            <v>EA</v>
          </cell>
          <cell r="H1114">
            <v>898</v>
          </cell>
          <cell r="I1114">
            <v>20000</v>
          </cell>
          <cell r="J1114">
            <v>947</v>
          </cell>
          <cell r="K1114">
            <v>36200</v>
          </cell>
          <cell r="S1114">
            <v>20000</v>
          </cell>
        </row>
        <row r="1115">
          <cell r="A1115">
            <v>1115</v>
          </cell>
          <cell r="S1115" t="str">
            <v/>
          </cell>
        </row>
        <row r="1116">
          <cell r="A1116">
            <v>1116</v>
          </cell>
          <cell r="C1116" t="str">
            <v>메탈할라이드 안정기</v>
          </cell>
          <cell r="D1116" t="str">
            <v>220V/100W</v>
          </cell>
          <cell r="E1116" t="str">
            <v>EA</v>
          </cell>
          <cell r="S1116">
            <v>0</v>
          </cell>
        </row>
        <row r="1117">
          <cell r="A1117">
            <v>1117</v>
          </cell>
          <cell r="C1117" t="str">
            <v>메탈할라이드 안정기</v>
          </cell>
          <cell r="D1117" t="str">
            <v>220V/175W</v>
          </cell>
          <cell r="E1117" t="str">
            <v>EA</v>
          </cell>
          <cell r="H1117">
            <v>898</v>
          </cell>
          <cell r="I1117">
            <v>16500</v>
          </cell>
          <cell r="J1117">
            <v>951</v>
          </cell>
          <cell r="K1117">
            <v>19500</v>
          </cell>
          <cell r="S1117">
            <v>16500</v>
          </cell>
        </row>
        <row r="1118">
          <cell r="A1118">
            <v>1118</v>
          </cell>
          <cell r="C1118" t="str">
            <v>메탈할라이드 안정기</v>
          </cell>
          <cell r="D1118" t="str">
            <v>220V/250W</v>
          </cell>
          <cell r="E1118" t="str">
            <v>EA</v>
          </cell>
          <cell r="H1118">
            <v>898</v>
          </cell>
          <cell r="I1118">
            <v>17500</v>
          </cell>
          <cell r="J1118">
            <v>951</v>
          </cell>
          <cell r="K1118">
            <v>21400</v>
          </cell>
          <cell r="S1118">
            <v>17500</v>
          </cell>
        </row>
        <row r="1119">
          <cell r="A1119">
            <v>1119</v>
          </cell>
          <cell r="C1119" t="str">
            <v>메탈할라이드 안정기</v>
          </cell>
          <cell r="D1119" t="str">
            <v>220V/400W</v>
          </cell>
          <cell r="E1119" t="str">
            <v>EA</v>
          </cell>
          <cell r="H1119">
            <v>898</v>
          </cell>
          <cell r="I1119">
            <v>20000</v>
          </cell>
          <cell r="J1119">
            <v>951</v>
          </cell>
          <cell r="K1119">
            <v>24700</v>
          </cell>
          <cell r="S1119">
            <v>20000</v>
          </cell>
        </row>
        <row r="1120">
          <cell r="A1120">
            <v>1120</v>
          </cell>
          <cell r="S1120" t="str">
            <v/>
          </cell>
        </row>
        <row r="1121">
          <cell r="A1121">
            <v>1121</v>
          </cell>
          <cell r="S1121" t="str">
            <v/>
          </cell>
        </row>
        <row r="1122">
          <cell r="A1122">
            <v>1122</v>
          </cell>
          <cell r="C1122" t="str">
            <v>터널등 제어반</v>
          </cell>
          <cell r="D1122" t="str">
            <v>ESS 제어 SET 포함</v>
          </cell>
          <cell r="E1122" t="str">
            <v>면</v>
          </cell>
          <cell r="S1122">
            <v>0</v>
          </cell>
        </row>
        <row r="1123">
          <cell r="A1123">
            <v>1123</v>
          </cell>
          <cell r="C1123" t="str">
            <v>가로등 제어반</v>
          </cell>
          <cell r="D1123" t="str">
            <v>중앙집중제어식</v>
          </cell>
          <cell r="E1123" t="str">
            <v>면</v>
          </cell>
          <cell r="J1123">
            <v>935</v>
          </cell>
          <cell r="K1123">
            <v>4000000</v>
          </cell>
          <cell r="S1123">
            <v>4000000</v>
          </cell>
          <cell r="V1123" t="str">
            <v>프전</v>
          </cell>
          <cell r="W1123">
            <v>5.8</v>
          </cell>
          <cell r="X1123" t="str">
            <v>보인</v>
          </cell>
          <cell r="Y1123">
            <v>1.9</v>
          </cell>
        </row>
        <row r="1124">
          <cell r="A1124">
            <v>1124</v>
          </cell>
          <cell r="C1124" t="str">
            <v>터널등 원격 자동 점멸기</v>
          </cell>
          <cell r="D1124" t="str">
            <v>조도 내부 감응,8회로</v>
          </cell>
          <cell r="E1124" t="str">
            <v>면</v>
          </cell>
          <cell r="H1124">
            <v>907</v>
          </cell>
          <cell r="I1124">
            <v>12500000</v>
          </cell>
          <cell r="J1124">
            <v>936</v>
          </cell>
          <cell r="K1124">
            <v>12500000</v>
          </cell>
          <cell r="S1124">
            <v>12500000</v>
          </cell>
          <cell r="V1124" t="str">
            <v>프전</v>
          </cell>
          <cell r="W1124">
            <v>5.8</v>
          </cell>
          <cell r="X1124" t="str">
            <v>보인</v>
          </cell>
          <cell r="Y1124">
            <v>1.9</v>
          </cell>
        </row>
        <row r="1125">
          <cell r="A1125">
            <v>1125</v>
          </cell>
          <cell r="C1125" t="str">
            <v>조명용제어장치</v>
          </cell>
          <cell r="D1125" t="str">
            <v>1φESS-A형8KVA</v>
          </cell>
          <cell r="E1125" t="str">
            <v>대</v>
          </cell>
          <cell r="S1125">
            <v>0</v>
          </cell>
        </row>
        <row r="1126">
          <cell r="A1126">
            <v>1126</v>
          </cell>
          <cell r="C1126" t="str">
            <v>가로등 집중제어기</v>
          </cell>
          <cell r="D1126" t="str">
            <v>CS-01MW EGJ철외함</v>
          </cell>
          <cell r="E1126" t="str">
            <v>대</v>
          </cell>
          <cell r="S1126">
            <v>0</v>
          </cell>
          <cell r="V1126" t="str">
            <v>프전</v>
          </cell>
          <cell r="W1126">
            <v>5.8</v>
          </cell>
          <cell r="X1126" t="str">
            <v>보인</v>
          </cell>
          <cell r="Y1126">
            <v>1.9</v>
          </cell>
        </row>
        <row r="1127">
          <cell r="A1127">
            <v>1127</v>
          </cell>
          <cell r="C1127" t="str">
            <v>차광막</v>
          </cell>
          <cell r="D1127" t="str">
            <v>FRP</v>
          </cell>
          <cell r="E1127" t="str">
            <v>대</v>
          </cell>
          <cell r="H1127">
            <v>906</v>
          </cell>
          <cell r="I1127">
            <v>170000</v>
          </cell>
          <cell r="J1127">
            <v>935</v>
          </cell>
          <cell r="K1127">
            <v>165000</v>
          </cell>
          <cell r="S1127">
            <v>165000</v>
          </cell>
        </row>
        <row r="1128">
          <cell r="A1128">
            <v>1128</v>
          </cell>
          <cell r="C1128" t="str">
            <v>가로등 번호표찰</v>
          </cell>
          <cell r="D1128" t="str">
            <v>고휘도</v>
          </cell>
          <cell r="E1128" t="str">
            <v>EA</v>
          </cell>
          <cell r="H1128">
            <v>914</v>
          </cell>
          <cell r="I1128">
            <v>5000</v>
          </cell>
          <cell r="S1128">
            <v>5000</v>
          </cell>
        </row>
        <row r="1129">
          <cell r="A1129">
            <v>1129</v>
          </cell>
          <cell r="C1129" t="str">
            <v>가로등주</v>
          </cell>
          <cell r="D1129" t="str">
            <v>원형 테파 폴 7m 1등용</v>
          </cell>
          <cell r="E1129" t="str">
            <v>본</v>
          </cell>
          <cell r="H1129">
            <v>913</v>
          </cell>
          <cell r="I1129">
            <v>150000</v>
          </cell>
          <cell r="J1129">
            <v>951</v>
          </cell>
          <cell r="K1129">
            <v>138000</v>
          </cell>
          <cell r="S1129">
            <v>138000</v>
          </cell>
        </row>
        <row r="1130">
          <cell r="A1130">
            <v>1130</v>
          </cell>
          <cell r="C1130" t="str">
            <v>가로등주</v>
          </cell>
          <cell r="D1130" t="str">
            <v>8각테퍼7m폴1등용</v>
          </cell>
          <cell r="E1130" t="str">
            <v>본</v>
          </cell>
          <cell r="H1130">
            <v>913</v>
          </cell>
          <cell r="I1130">
            <v>153000</v>
          </cell>
          <cell r="J1130">
            <v>951</v>
          </cell>
          <cell r="K1130">
            <v>154000</v>
          </cell>
          <cell r="S1130">
            <v>153000</v>
          </cell>
        </row>
        <row r="1131">
          <cell r="A1131">
            <v>1131</v>
          </cell>
          <cell r="C1131" t="str">
            <v>가로등주</v>
          </cell>
          <cell r="D1131" t="str">
            <v>8각테퍼7m폴2등용</v>
          </cell>
          <cell r="E1131" t="str">
            <v>본</v>
          </cell>
          <cell r="I1131">
            <v>173000</v>
          </cell>
          <cell r="J1131">
            <v>951</v>
          </cell>
          <cell r="K1131">
            <v>176000</v>
          </cell>
          <cell r="S1131">
            <v>173000</v>
          </cell>
        </row>
        <row r="1132">
          <cell r="A1132">
            <v>1132</v>
          </cell>
          <cell r="C1132" t="str">
            <v>가로등주</v>
          </cell>
          <cell r="D1132" t="str">
            <v>8각테퍼8m폴1등용</v>
          </cell>
          <cell r="E1132" t="str">
            <v>본</v>
          </cell>
          <cell r="H1132">
            <v>913</v>
          </cell>
          <cell r="I1132">
            <v>174000</v>
          </cell>
          <cell r="J1132">
            <v>951</v>
          </cell>
          <cell r="K1132">
            <v>176000</v>
          </cell>
          <cell r="S1132">
            <v>174000</v>
          </cell>
        </row>
        <row r="1133">
          <cell r="A1133">
            <v>1133</v>
          </cell>
          <cell r="C1133" t="str">
            <v>가로등주</v>
          </cell>
          <cell r="D1133" t="str">
            <v>8각테퍼8m폴2등용</v>
          </cell>
          <cell r="E1133" t="str">
            <v>본</v>
          </cell>
          <cell r="I1133">
            <v>194000</v>
          </cell>
          <cell r="J1133">
            <v>951</v>
          </cell>
          <cell r="K1133">
            <v>198000</v>
          </cell>
          <cell r="S1133">
            <v>194000</v>
          </cell>
        </row>
        <row r="1134">
          <cell r="A1134">
            <v>1134</v>
          </cell>
          <cell r="C1134" t="str">
            <v>가로등주</v>
          </cell>
          <cell r="D1134" t="str">
            <v>8각테퍼8.5m폴1등용</v>
          </cell>
          <cell r="E1134" t="str">
            <v>본</v>
          </cell>
          <cell r="H1134">
            <v>913</v>
          </cell>
          <cell r="I1134">
            <v>188000</v>
          </cell>
          <cell r="J1134">
            <v>951</v>
          </cell>
          <cell r="S1134">
            <v>188000</v>
          </cell>
        </row>
        <row r="1135">
          <cell r="A1135">
            <v>1135</v>
          </cell>
          <cell r="C1135" t="str">
            <v>가로등주</v>
          </cell>
          <cell r="D1135" t="str">
            <v>8각테퍼8.5m폴2등용</v>
          </cell>
          <cell r="E1135" t="str">
            <v>본</v>
          </cell>
          <cell r="I1135">
            <v>208000</v>
          </cell>
          <cell r="J1135">
            <v>951</v>
          </cell>
          <cell r="S1135">
            <v>208000</v>
          </cell>
        </row>
        <row r="1136">
          <cell r="A1136">
            <v>1136</v>
          </cell>
          <cell r="C1136" t="str">
            <v>가로등주</v>
          </cell>
          <cell r="D1136" t="str">
            <v>8각테퍼9m폴1등용</v>
          </cell>
          <cell r="E1136" t="str">
            <v>본</v>
          </cell>
          <cell r="H1136">
            <v>913</v>
          </cell>
          <cell r="I1136">
            <v>219000</v>
          </cell>
          <cell r="J1136">
            <v>951</v>
          </cell>
          <cell r="K1136">
            <v>225000</v>
          </cell>
          <cell r="S1136">
            <v>219000</v>
          </cell>
        </row>
        <row r="1137">
          <cell r="A1137">
            <v>1137</v>
          </cell>
          <cell r="C1137" t="str">
            <v>가로등주</v>
          </cell>
          <cell r="D1137" t="str">
            <v>8각테퍼9m폴2등용</v>
          </cell>
          <cell r="E1137" t="str">
            <v>본</v>
          </cell>
          <cell r="I1137">
            <v>239000</v>
          </cell>
          <cell r="J1137">
            <v>951</v>
          </cell>
          <cell r="K1137">
            <v>250000</v>
          </cell>
          <cell r="S1137">
            <v>239000</v>
          </cell>
        </row>
        <row r="1138">
          <cell r="A1138">
            <v>1138</v>
          </cell>
          <cell r="C1138" t="str">
            <v>가로등주</v>
          </cell>
          <cell r="D1138" t="str">
            <v>8각테퍼10m폴1등용</v>
          </cell>
          <cell r="E1138" t="str">
            <v>본</v>
          </cell>
          <cell r="H1138">
            <v>913</v>
          </cell>
          <cell r="I1138">
            <v>235000</v>
          </cell>
          <cell r="J1138">
            <v>951</v>
          </cell>
          <cell r="K1138">
            <v>250000</v>
          </cell>
          <cell r="S1138">
            <v>235000</v>
          </cell>
        </row>
        <row r="1139">
          <cell r="A1139">
            <v>1139</v>
          </cell>
          <cell r="C1139" t="str">
            <v>가로등주</v>
          </cell>
          <cell r="D1139" t="str">
            <v>8각테퍼10m폴2등용</v>
          </cell>
          <cell r="E1139" t="str">
            <v>본</v>
          </cell>
          <cell r="I1139">
            <v>255000</v>
          </cell>
          <cell r="J1139">
            <v>951</v>
          </cell>
          <cell r="K1139">
            <v>275000</v>
          </cell>
          <cell r="S1139">
            <v>255000</v>
          </cell>
        </row>
        <row r="1140">
          <cell r="A1140">
            <v>1140</v>
          </cell>
          <cell r="C1140" t="str">
            <v>가로등 NH등기구</v>
          </cell>
          <cell r="D1140" t="str">
            <v>세종로대형</v>
          </cell>
          <cell r="E1140" t="str">
            <v>EA</v>
          </cell>
          <cell r="H1140">
            <v>895</v>
          </cell>
          <cell r="I1140">
            <v>70000</v>
          </cell>
          <cell r="J1140">
            <v>937</v>
          </cell>
          <cell r="K1140">
            <v>72500</v>
          </cell>
          <cell r="S1140">
            <v>70000</v>
          </cell>
          <cell r="V1140" t="str">
            <v>내선</v>
          </cell>
          <cell r="W1140">
            <v>0.52800000000000002</v>
          </cell>
        </row>
        <row r="1141">
          <cell r="A1141">
            <v>1141</v>
          </cell>
          <cell r="C1141" t="str">
            <v>고압나트륨램프</v>
          </cell>
          <cell r="D1141" t="str">
            <v>NH  50W</v>
          </cell>
          <cell r="E1141" t="str">
            <v>EA</v>
          </cell>
          <cell r="H1141">
            <v>895</v>
          </cell>
          <cell r="I1141">
            <v>15500</v>
          </cell>
          <cell r="J1141">
            <v>947</v>
          </cell>
          <cell r="K1141">
            <v>18000</v>
          </cell>
          <cell r="S1141">
            <v>15500</v>
          </cell>
        </row>
        <row r="1142">
          <cell r="A1142">
            <v>1142</v>
          </cell>
          <cell r="C1142" t="str">
            <v>고압나트륨램프</v>
          </cell>
          <cell r="D1142" t="str">
            <v>NH  70W</v>
          </cell>
          <cell r="E1142" t="str">
            <v>EA</v>
          </cell>
          <cell r="H1142">
            <v>895</v>
          </cell>
          <cell r="I1142">
            <v>16000</v>
          </cell>
          <cell r="J1142">
            <v>947</v>
          </cell>
          <cell r="K1142">
            <v>20000</v>
          </cell>
          <cell r="S1142">
            <v>16000</v>
          </cell>
        </row>
        <row r="1143">
          <cell r="A1143">
            <v>1143</v>
          </cell>
          <cell r="C1143" t="str">
            <v>고압나트륨안정기</v>
          </cell>
          <cell r="D1143" t="str">
            <v>220V/50W</v>
          </cell>
          <cell r="E1143" t="str">
            <v>EA</v>
          </cell>
          <cell r="H1143">
            <v>895</v>
          </cell>
          <cell r="I1143">
            <v>13000</v>
          </cell>
          <cell r="J1143">
            <v>949</v>
          </cell>
          <cell r="K1143">
            <v>21200</v>
          </cell>
          <cell r="S1143">
            <v>13000</v>
          </cell>
        </row>
        <row r="1144">
          <cell r="A1144">
            <v>1144</v>
          </cell>
          <cell r="C1144" t="str">
            <v>고압나트륨안정기</v>
          </cell>
          <cell r="D1144" t="str">
            <v>220V/70W</v>
          </cell>
          <cell r="E1144" t="str">
            <v>EA</v>
          </cell>
          <cell r="H1144">
            <v>895</v>
          </cell>
          <cell r="I1144">
            <v>14000</v>
          </cell>
          <cell r="J1144">
            <v>949</v>
          </cell>
          <cell r="K1144">
            <v>23100</v>
          </cell>
          <cell r="S1144">
            <v>14000</v>
          </cell>
        </row>
        <row r="1145">
          <cell r="A1145">
            <v>1145</v>
          </cell>
          <cell r="S1145" t="str">
            <v/>
          </cell>
        </row>
        <row r="1146">
          <cell r="A1146">
            <v>1146</v>
          </cell>
          <cell r="C1146" t="str">
            <v>고압나트륨등기구</v>
          </cell>
          <cell r="D1146" t="str">
            <v xml:space="preserve">NH  100W  </v>
          </cell>
          <cell r="E1146" t="str">
            <v>EA</v>
          </cell>
          <cell r="H1146">
            <v>895</v>
          </cell>
          <cell r="I1146">
            <v>58000</v>
          </cell>
          <cell r="J1146">
            <v>937</v>
          </cell>
          <cell r="K1146">
            <v>51250</v>
          </cell>
          <cell r="S1146">
            <v>51250</v>
          </cell>
          <cell r="V1146" t="str">
            <v>내선</v>
          </cell>
          <cell r="W1146">
            <v>0.38500000000000001</v>
          </cell>
        </row>
        <row r="1147">
          <cell r="A1147">
            <v>1147</v>
          </cell>
          <cell r="C1147" t="str">
            <v>가로등 NH등기구</v>
          </cell>
          <cell r="D1147" t="str">
            <v>세종로대형</v>
          </cell>
          <cell r="E1147" t="str">
            <v>EA</v>
          </cell>
          <cell r="H1147">
            <v>895</v>
          </cell>
          <cell r="I1147">
            <v>70000</v>
          </cell>
          <cell r="J1147">
            <v>937</v>
          </cell>
          <cell r="K1147">
            <v>72500</v>
          </cell>
          <cell r="S1147">
            <v>70000</v>
          </cell>
          <cell r="V1147" t="str">
            <v>내선</v>
          </cell>
          <cell r="W1147">
            <v>0.52800000000000002</v>
          </cell>
        </row>
        <row r="1148">
          <cell r="A1148">
            <v>1148</v>
          </cell>
          <cell r="C1148" t="str">
            <v>가로등 NH등기구</v>
          </cell>
          <cell r="D1148" t="str">
            <v>세종로중형</v>
          </cell>
          <cell r="E1148" t="str">
            <v>EA</v>
          </cell>
          <cell r="H1148">
            <v>895</v>
          </cell>
          <cell r="I1148">
            <v>62500</v>
          </cell>
          <cell r="J1148">
            <v>937</v>
          </cell>
          <cell r="K1148">
            <v>70000</v>
          </cell>
          <cell r="S1148">
            <v>62500</v>
          </cell>
          <cell r="V1148" t="str">
            <v>내선</v>
          </cell>
          <cell r="W1148">
            <v>0.49500000000000005</v>
          </cell>
        </row>
        <row r="1149">
          <cell r="A1149">
            <v>1149</v>
          </cell>
          <cell r="C1149" t="str">
            <v>고압나트륨등기구</v>
          </cell>
          <cell r="D1149" t="str">
            <v xml:space="preserve">NH250W  </v>
          </cell>
          <cell r="E1149" t="str">
            <v>EA</v>
          </cell>
          <cell r="H1149">
            <v>895</v>
          </cell>
          <cell r="I1149">
            <v>72000</v>
          </cell>
          <cell r="J1149">
            <v>937</v>
          </cell>
          <cell r="K1149">
            <v>66250</v>
          </cell>
          <cell r="S1149">
            <v>66250</v>
          </cell>
          <cell r="V1149" t="str">
            <v>내선</v>
          </cell>
          <cell r="W1149">
            <v>0.495</v>
          </cell>
        </row>
        <row r="1150">
          <cell r="A1150">
            <v>1150</v>
          </cell>
          <cell r="C1150" t="str">
            <v>고압나트륨등기구</v>
          </cell>
          <cell r="D1150" t="str">
            <v>NH400W</v>
          </cell>
          <cell r="E1150" t="str">
            <v>EA</v>
          </cell>
          <cell r="H1150">
            <v>895</v>
          </cell>
          <cell r="I1150">
            <v>78000</v>
          </cell>
          <cell r="J1150">
            <v>937</v>
          </cell>
          <cell r="K1150">
            <v>80000</v>
          </cell>
          <cell r="S1150">
            <v>78000</v>
          </cell>
          <cell r="V1150" t="str">
            <v>내선</v>
          </cell>
          <cell r="W1150">
            <v>0.53</v>
          </cell>
        </row>
        <row r="1151">
          <cell r="A1151">
            <v>1151</v>
          </cell>
          <cell r="C1151" t="str">
            <v>터널등기구(AL판)</v>
          </cell>
          <cell r="D1151" t="str">
            <v>NXT 35W</v>
          </cell>
          <cell r="E1151" t="str">
            <v>EA</v>
          </cell>
          <cell r="S1151">
            <v>0</v>
          </cell>
          <cell r="V1151" t="str">
            <v>내선</v>
          </cell>
          <cell r="W1151">
            <v>0.38</v>
          </cell>
        </row>
        <row r="1152">
          <cell r="A1152">
            <v>1152</v>
          </cell>
          <cell r="C1152" t="str">
            <v>터널등기구(AL판)</v>
          </cell>
          <cell r="D1152" t="str">
            <v>NXT 90W</v>
          </cell>
          <cell r="E1152" t="str">
            <v>EA</v>
          </cell>
          <cell r="S1152">
            <v>0</v>
          </cell>
          <cell r="V1152" t="str">
            <v>내선</v>
          </cell>
          <cell r="W1152">
            <v>0.38</v>
          </cell>
        </row>
        <row r="1153">
          <cell r="A1153">
            <v>1153</v>
          </cell>
          <cell r="C1153" t="str">
            <v>터널등기구(AL판)</v>
          </cell>
          <cell r="D1153" t="str">
            <v>NXT 135W</v>
          </cell>
          <cell r="E1153" t="str">
            <v>EA</v>
          </cell>
          <cell r="S1153">
            <v>0</v>
          </cell>
          <cell r="V1153" t="str">
            <v>내선</v>
          </cell>
          <cell r="W1153">
            <v>0.44</v>
          </cell>
        </row>
        <row r="1154">
          <cell r="A1154">
            <v>1154</v>
          </cell>
          <cell r="C1154" t="str">
            <v>터널등기구(AL판)</v>
          </cell>
          <cell r="D1154" t="str">
            <v>NXT 180W</v>
          </cell>
          <cell r="E1154" t="str">
            <v>EA</v>
          </cell>
          <cell r="S1154">
            <v>0</v>
          </cell>
          <cell r="V1154" t="str">
            <v>내선</v>
          </cell>
          <cell r="W1154">
            <v>0.44</v>
          </cell>
        </row>
        <row r="1155">
          <cell r="A1155">
            <v>1155</v>
          </cell>
          <cell r="C1155" t="str">
            <v>내압방폭백열등</v>
          </cell>
          <cell r="D1155" t="str">
            <v>IL 220V/200W</v>
          </cell>
          <cell r="E1155" t="str">
            <v>EA</v>
          </cell>
          <cell r="S1155">
            <v>0</v>
          </cell>
          <cell r="V1155" t="str">
            <v>내선</v>
          </cell>
          <cell r="W1155">
            <v>0.38</v>
          </cell>
        </row>
        <row r="1156">
          <cell r="A1156">
            <v>1156</v>
          </cell>
          <cell r="S1156" t="str">
            <v/>
          </cell>
        </row>
        <row r="1157">
          <cell r="A1157">
            <v>1157</v>
          </cell>
          <cell r="C1157" t="str">
            <v>고압나트륨램프</v>
          </cell>
          <cell r="D1157" t="str">
            <v>NH  100W</v>
          </cell>
          <cell r="E1157" t="str">
            <v>EA</v>
          </cell>
          <cell r="H1157">
            <v>898</v>
          </cell>
          <cell r="I1157">
            <v>16000</v>
          </cell>
          <cell r="J1157">
            <v>947</v>
          </cell>
          <cell r="K1157">
            <v>20000</v>
          </cell>
          <cell r="S1157">
            <v>16000</v>
          </cell>
        </row>
        <row r="1158">
          <cell r="A1158">
            <v>1158</v>
          </cell>
          <cell r="C1158" t="str">
            <v>고압나트륨램프</v>
          </cell>
          <cell r="D1158" t="str">
            <v>NH  150W</v>
          </cell>
          <cell r="E1158" t="str">
            <v>EA</v>
          </cell>
          <cell r="H1158">
            <v>866</v>
          </cell>
          <cell r="I1158">
            <v>16500</v>
          </cell>
          <cell r="J1158">
            <v>947</v>
          </cell>
          <cell r="K1158">
            <v>21800</v>
          </cell>
          <cell r="S1158">
            <v>16500</v>
          </cell>
        </row>
        <row r="1159">
          <cell r="A1159">
            <v>1159</v>
          </cell>
          <cell r="C1159" t="str">
            <v>고압나트륨램프</v>
          </cell>
          <cell r="D1159" t="str">
            <v>NH  200W</v>
          </cell>
          <cell r="E1159" t="str">
            <v>EA</v>
          </cell>
          <cell r="H1159">
            <v>866</v>
          </cell>
          <cell r="I1159">
            <v>17500</v>
          </cell>
          <cell r="J1159">
            <v>947</v>
          </cell>
          <cell r="K1159">
            <v>23100</v>
          </cell>
          <cell r="S1159">
            <v>17500</v>
          </cell>
        </row>
        <row r="1160">
          <cell r="A1160">
            <v>1160</v>
          </cell>
          <cell r="C1160" t="str">
            <v>고압나트륨램프</v>
          </cell>
          <cell r="D1160" t="str">
            <v>NH  250W</v>
          </cell>
          <cell r="E1160" t="str">
            <v>EA</v>
          </cell>
          <cell r="H1160">
            <v>866</v>
          </cell>
          <cell r="I1160">
            <v>19500</v>
          </cell>
          <cell r="J1160">
            <v>947</v>
          </cell>
          <cell r="K1160">
            <v>25000</v>
          </cell>
          <cell r="S1160">
            <v>19500</v>
          </cell>
        </row>
        <row r="1161">
          <cell r="A1161">
            <v>1161</v>
          </cell>
          <cell r="C1161" t="str">
            <v>고압나트륨램프</v>
          </cell>
          <cell r="D1161" t="str">
            <v>NH  400W</v>
          </cell>
          <cell r="E1161" t="str">
            <v>EA</v>
          </cell>
          <cell r="H1161">
            <v>866</v>
          </cell>
          <cell r="I1161">
            <v>21000</v>
          </cell>
          <cell r="J1161">
            <v>947</v>
          </cell>
          <cell r="K1161">
            <v>26200</v>
          </cell>
          <cell r="S1161">
            <v>21000</v>
          </cell>
        </row>
        <row r="1162">
          <cell r="A1162">
            <v>1162</v>
          </cell>
          <cell r="C1162" t="str">
            <v>고압나트륨안정기</v>
          </cell>
          <cell r="D1162" t="str">
            <v>220V/100W</v>
          </cell>
          <cell r="E1162" t="str">
            <v>EA</v>
          </cell>
          <cell r="H1162">
            <v>866</v>
          </cell>
          <cell r="I1162">
            <v>15000</v>
          </cell>
          <cell r="J1162">
            <v>949</v>
          </cell>
          <cell r="K1162">
            <v>22500</v>
          </cell>
          <cell r="S1162">
            <v>15000</v>
          </cell>
        </row>
        <row r="1163">
          <cell r="A1163">
            <v>1163</v>
          </cell>
          <cell r="C1163" t="str">
            <v>고압나트륨안정기</v>
          </cell>
          <cell r="D1163" t="str">
            <v>220V/150W</v>
          </cell>
          <cell r="E1163" t="str">
            <v>EA</v>
          </cell>
          <cell r="H1163">
            <v>866</v>
          </cell>
          <cell r="I1163">
            <v>17000</v>
          </cell>
          <cell r="J1163">
            <v>949</v>
          </cell>
          <cell r="K1163">
            <v>23100</v>
          </cell>
          <cell r="S1163">
            <v>17000</v>
          </cell>
        </row>
        <row r="1164">
          <cell r="A1164">
            <v>1164</v>
          </cell>
          <cell r="C1164" t="str">
            <v>고압나트륨안정기</v>
          </cell>
          <cell r="D1164" t="str">
            <v>220V/200W</v>
          </cell>
          <cell r="E1164" t="str">
            <v>EA</v>
          </cell>
          <cell r="H1164">
            <v>866</v>
          </cell>
          <cell r="I1164">
            <v>18000</v>
          </cell>
          <cell r="J1164">
            <v>949</v>
          </cell>
          <cell r="K1164">
            <v>25000</v>
          </cell>
          <cell r="S1164">
            <v>18000</v>
          </cell>
        </row>
        <row r="1165">
          <cell r="A1165">
            <v>1165</v>
          </cell>
          <cell r="C1165" t="str">
            <v>고압나트륨안정기</v>
          </cell>
          <cell r="D1165" t="str">
            <v>옥외용 CC-220V/250W</v>
          </cell>
          <cell r="E1165" t="str">
            <v>EA</v>
          </cell>
          <cell r="H1165">
            <v>866</v>
          </cell>
          <cell r="I1165">
            <v>19500</v>
          </cell>
          <cell r="J1165">
            <v>949</v>
          </cell>
          <cell r="K1165">
            <v>27500</v>
          </cell>
          <cell r="S1165">
            <v>19500</v>
          </cell>
        </row>
        <row r="1166">
          <cell r="A1166">
            <v>1166</v>
          </cell>
          <cell r="C1166" t="str">
            <v>고압나트륨안정기</v>
          </cell>
          <cell r="D1166" t="str">
            <v>220V/400W</v>
          </cell>
          <cell r="E1166" t="str">
            <v>EA</v>
          </cell>
          <cell r="H1166">
            <v>866</v>
          </cell>
          <cell r="I1166">
            <v>26000</v>
          </cell>
          <cell r="J1166">
            <v>949</v>
          </cell>
          <cell r="K1166">
            <v>31200</v>
          </cell>
          <cell r="S1166">
            <v>26000</v>
          </cell>
        </row>
        <row r="1167">
          <cell r="A1167">
            <v>1167</v>
          </cell>
          <cell r="S1167" t="str">
            <v/>
          </cell>
        </row>
        <row r="1168">
          <cell r="A1168">
            <v>1168</v>
          </cell>
          <cell r="C1168" t="str">
            <v>저압나트륨램프</v>
          </cell>
          <cell r="D1168" t="str">
            <v>NXT 36W</v>
          </cell>
          <cell r="E1168" t="str">
            <v>EA</v>
          </cell>
          <cell r="S1168">
            <v>0</v>
          </cell>
        </row>
        <row r="1169">
          <cell r="A1169">
            <v>1169</v>
          </cell>
          <cell r="C1169" t="str">
            <v>저압나트륨램프</v>
          </cell>
          <cell r="D1169" t="str">
            <v>NXT 66W</v>
          </cell>
          <cell r="E1169" t="str">
            <v>EA</v>
          </cell>
          <cell r="S1169">
            <v>0</v>
          </cell>
        </row>
        <row r="1170">
          <cell r="A1170">
            <v>1170</v>
          </cell>
          <cell r="C1170" t="str">
            <v>저압나트륨램프</v>
          </cell>
          <cell r="D1170" t="str">
            <v>NXT 91W</v>
          </cell>
          <cell r="E1170" t="str">
            <v>EA</v>
          </cell>
          <cell r="S1170">
            <v>0</v>
          </cell>
        </row>
        <row r="1171">
          <cell r="A1171">
            <v>1171</v>
          </cell>
          <cell r="C1171" t="str">
            <v>저압나트륨램프</v>
          </cell>
          <cell r="D1171" t="str">
            <v>NXT 131W</v>
          </cell>
          <cell r="E1171" t="str">
            <v>EA</v>
          </cell>
          <cell r="S1171">
            <v>0</v>
          </cell>
        </row>
        <row r="1172">
          <cell r="A1172">
            <v>1172</v>
          </cell>
          <cell r="S1172" t="str">
            <v/>
          </cell>
        </row>
        <row r="1173">
          <cell r="A1173">
            <v>1173</v>
          </cell>
          <cell r="S1173" t="str">
            <v/>
          </cell>
        </row>
        <row r="1174">
          <cell r="A1174">
            <v>1174</v>
          </cell>
          <cell r="C1174" t="str">
            <v>저압나트륨안정기</v>
          </cell>
          <cell r="D1174" t="str">
            <v>NXT 36W</v>
          </cell>
          <cell r="E1174" t="str">
            <v>EA</v>
          </cell>
          <cell r="S1174">
            <v>0</v>
          </cell>
        </row>
        <row r="1175">
          <cell r="A1175">
            <v>1175</v>
          </cell>
          <cell r="C1175" t="str">
            <v>저압나트륨안정기</v>
          </cell>
          <cell r="D1175" t="str">
            <v>NXT 66W</v>
          </cell>
          <cell r="E1175" t="str">
            <v>EA</v>
          </cell>
          <cell r="S1175">
            <v>0</v>
          </cell>
        </row>
        <row r="1176">
          <cell r="A1176">
            <v>1176</v>
          </cell>
          <cell r="C1176" t="str">
            <v>저압나트륨안정기</v>
          </cell>
          <cell r="D1176" t="str">
            <v>NXT 91W</v>
          </cell>
          <cell r="E1176" t="str">
            <v>EA</v>
          </cell>
          <cell r="S1176">
            <v>0</v>
          </cell>
        </row>
        <row r="1177">
          <cell r="A1177">
            <v>1177</v>
          </cell>
          <cell r="C1177" t="str">
            <v>저압나트륨안정기</v>
          </cell>
          <cell r="D1177" t="str">
            <v>NXT 131W</v>
          </cell>
          <cell r="E1177" t="str">
            <v>EA</v>
          </cell>
          <cell r="S1177">
            <v>0</v>
          </cell>
        </row>
        <row r="1178">
          <cell r="A1178">
            <v>1178</v>
          </cell>
          <cell r="S1178" t="str">
            <v/>
          </cell>
        </row>
        <row r="1179">
          <cell r="A1179">
            <v>1179</v>
          </cell>
          <cell r="S1179" t="str">
            <v/>
          </cell>
        </row>
        <row r="1180">
          <cell r="A1180">
            <v>1180</v>
          </cell>
          <cell r="S1180" t="str">
            <v/>
          </cell>
        </row>
        <row r="1181">
          <cell r="A1181">
            <v>1181</v>
          </cell>
          <cell r="B1181" t="str">
            <v>기계화시공</v>
          </cell>
          <cell r="C1181" t="str">
            <v>스텐 원형테파 가로등주</v>
          </cell>
          <cell r="D1181" t="str">
            <v>10m Pole-2.5m 1Arm</v>
          </cell>
          <cell r="E1181" t="str">
            <v>본</v>
          </cell>
          <cell r="L1181" t="str">
            <v>길성조명</v>
          </cell>
          <cell r="M1181">
            <v>1200000</v>
          </cell>
          <cell r="S1181">
            <v>1200000</v>
          </cell>
        </row>
        <row r="1182">
          <cell r="A1182">
            <v>1182</v>
          </cell>
          <cell r="B1182" t="str">
            <v>기계화시공</v>
          </cell>
          <cell r="C1182" t="str">
            <v>스텐 원형테파 가로등주</v>
          </cell>
          <cell r="D1182" t="str">
            <v>10m Pole-2.5m 2Arm</v>
          </cell>
          <cell r="E1182" t="str">
            <v>본</v>
          </cell>
          <cell r="L1182" t="str">
            <v>길성조명</v>
          </cell>
          <cell r="M1182">
            <v>1400000</v>
          </cell>
          <cell r="S1182">
            <v>1400000</v>
          </cell>
        </row>
        <row r="1183">
          <cell r="A1183">
            <v>1183</v>
          </cell>
          <cell r="B1183" t="str">
            <v>기계화시공</v>
          </cell>
          <cell r="C1183" t="str">
            <v>스텐 원형테파 가로등주</v>
          </cell>
          <cell r="D1183" t="str">
            <v>5m Pole-1.5m 1Arm</v>
          </cell>
          <cell r="E1183" t="str">
            <v>본</v>
          </cell>
          <cell r="L1183" t="str">
            <v>길성조명</v>
          </cell>
          <cell r="M1183">
            <v>900000</v>
          </cell>
          <cell r="S1183">
            <v>900000</v>
          </cell>
        </row>
        <row r="1184">
          <cell r="A1184">
            <v>1184</v>
          </cell>
          <cell r="B1184" t="str">
            <v>기계화시공</v>
          </cell>
          <cell r="C1184" t="str">
            <v>스텐 원형테파 가로등주</v>
          </cell>
          <cell r="D1184" t="str">
            <v>10m Pole-2.5m+1.5m Arm</v>
          </cell>
          <cell r="E1184" t="str">
            <v>본</v>
          </cell>
          <cell r="L1184" t="str">
            <v>길성조명</v>
          </cell>
          <cell r="M1184">
            <v>1350000</v>
          </cell>
          <cell r="S1184">
            <v>1350000</v>
          </cell>
        </row>
        <row r="1185">
          <cell r="A1185">
            <v>1185</v>
          </cell>
          <cell r="B1185" t="str">
            <v>기계화시공</v>
          </cell>
          <cell r="C1185" t="str">
            <v>스텐 8각테파 원형3단 등주</v>
          </cell>
          <cell r="D1185" t="str">
            <v>10m Pole-2.5m 1Arm</v>
          </cell>
          <cell r="E1185" t="str">
            <v>본</v>
          </cell>
          <cell r="L1185" t="str">
            <v>길성조명</v>
          </cell>
          <cell r="M1185">
            <v>1050000</v>
          </cell>
          <cell r="S1185">
            <v>1050000</v>
          </cell>
        </row>
        <row r="1186">
          <cell r="A1186">
            <v>1186</v>
          </cell>
          <cell r="B1186" t="str">
            <v>기계화시공</v>
          </cell>
          <cell r="C1186" t="str">
            <v>스텐 8각테파 원형3단 등주</v>
          </cell>
          <cell r="D1186" t="str">
            <v>10m Pole-2.5m 2Arm</v>
          </cell>
          <cell r="E1186" t="str">
            <v>본</v>
          </cell>
          <cell r="L1186" t="str">
            <v>길성조명</v>
          </cell>
          <cell r="M1186">
            <v>1250000</v>
          </cell>
          <cell r="S1186">
            <v>1250000</v>
          </cell>
        </row>
        <row r="1187">
          <cell r="A1187">
            <v>1187</v>
          </cell>
          <cell r="B1187" t="str">
            <v>기계화시공</v>
          </cell>
          <cell r="C1187" t="str">
            <v>스텐 8각테파 원형3단 등주</v>
          </cell>
          <cell r="D1187" t="str">
            <v>5m Pole-1.5m 1Arm</v>
          </cell>
          <cell r="E1187" t="str">
            <v>본</v>
          </cell>
          <cell r="L1187" t="str">
            <v>길성조명</v>
          </cell>
          <cell r="M1187">
            <v>750000</v>
          </cell>
          <cell r="S1187">
            <v>750000</v>
          </cell>
        </row>
        <row r="1188">
          <cell r="A1188">
            <v>1188</v>
          </cell>
          <cell r="B1188" t="str">
            <v>기계화시공</v>
          </cell>
          <cell r="C1188" t="str">
            <v>스텐 8각테파 원형3단 등주</v>
          </cell>
          <cell r="D1188" t="str">
            <v>10m Pole-2.5m+1.5m Arm</v>
          </cell>
          <cell r="E1188" t="str">
            <v>본</v>
          </cell>
          <cell r="L1188" t="str">
            <v>길성조명</v>
          </cell>
          <cell r="M1188">
            <v>1200000</v>
          </cell>
          <cell r="S1188">
            <v>1200000</v>
          </cell>
        </row>
        <row r="1189">
          <cell r="A1189">
            <v>1189</v>
          </cell>
          <cell r="S1189" t="str">
            <v/>
          </cell>
        </row>
        <row r="1190">
          <cell r="A1190">
            <v>1190</v>
          </cell>
          <cell r="B1190" t="str">
            <v>기계화시공</v>
          </cell>
          <cell r="C1190" t="str">
            <v>가로등주 설치비</v>
          </cell>
          <cell r="D1190" t="str">
            <v xml:space="preserve"> 4~7m폴 </v>
          </cell>
          <cell r="E1190" t="str">
            <v>본</v>
          </cell>
          <cell r="R1190">
            <v>24855</v>
          </cell>
          <cell r="S1190">
            <v>1091</v>
          </cell>
          <cell r="T1190">
            <v>4627</v>
          </cell>
          <cell r="AD1190" t="str">
            <v>제23호표</v>
          </cell>
        </row>
        <row r="1191">
          <cell r="A1191">
            <v>1191</v>
          </cell>
          <cell r="B1191" t="str">
            <v>기계화시공</v>
          </cell>
          <cell r="C1191" t="str">
            <v>가로등주 설치비</v>
          </cell>
          <cell r="D1191" t="str">
            <v xml:space="preserve"> 8~9m폴 </v>
          </cell>
          <cell r="E1191" t="str">
            <v>본</v>
          </cell>
          <cell r="R1191">
            <v>28227</v>
          </cell>
          <cell r="S1191">
            <v>1190</v>
          </cell>
          <cell r="T1191">
            <v>5047</v>
          </cell>
          <cell r="AD1191" t="str">
            <v>제22호표</v>
          </cell>
        </row>
        <row r="1192">
          <cell r="A1192">
            <v>1192</v>
          </cell>
          <cell r="B1192" t="str">
            <v>기계화시공</v>
          </cell>
          <cell r="C1192" t="str">
            <v>가로등주 설치비</v>
          </cell>
          <cell r="D1192" t="str">
            <v xml:space="preserve"> 10~12m폴 </v>
          </cell>
          <cell r="E1192" t="str">
            <v>본</v>
          </cell>
          <cell r="R1192">
            <v>32110</v>
          </cell>
          <cell r="S1192">
            <v>1290</v>
          </cell>
          <cell r="T1192">
            <v>5468</v>
          </cell>
          <cell r="AD1192" t="str">
            <v>제21호표</v>
          </cell>
        </row>
        <row r="1193">
          <cell r="A1193">
            <v>1193</v>
          </cell>
          <cell r="C1193" t="str">
            <v>가로등 NH등기구</v>
          </cell>
          <cell r="D1193" t="str">
            <v>김포 대형(AL)</v>
          </cell>
          <cell r="E1193" t="str">
            <v>EA</v>
          </cell>
          <cell r="L1193" t="str">
            <v>길성조명</v>
          </cell>
          <cell r="M1193">
            <v>215000</v>
          </cell>
          <cell r="S1193">
            <v>215000</v>
          </cell>
          <cell r="V1193" t="str">
            <v>내선</v>
          </cell>
          <cell r="W1193">
            <v>0.52800000000000002</v>
          </cell>
        </row>
        <row r="1194">
          <cell r="A1194">
            <v>1194</v>
          </cell>
          <cell r="C1194" t="str">
            <v>가로등 NH등기구</v>
          </cell>
          <cell r="D1194" t="str">
            <v>김포 중형(SUS)</v>
          </cell>
          <cell r="E1194" t="str">
            <v>EA</v>
          </cell>
          <cell r="L1194" t="str">
            <v>길성조명</v>
          </cell>
          <cell r="M1194">
            <v>185000</v>
          </cell>
          <cell r="S1194">
            <v>185000</v>
          </cell>
          <cell r="V1194" t="str">
            <v>내선</v>
          </cell>
          <cell r="W1194">
            <v>0.49500000000000005</v>
          </cell>
        </row>
        <row r="1195">
          <cell r="A1195">
            <v>1195</v>
          </cell>
          <cell r="B1195" t="str">
            <v>기계화시공</v>
          </cell>
          <cell r="C1195" t="str">
            <v>가로등주 철거비</v>
          </cell>
          <cell r="D1195" t="str">
            <v xml:space="preserve">8각테퍼 8~9m폴 </v>
          </cell>
          <cell r="E1195" t="str">
            <v>본</v>
          </cell>
          <cell r="R1195">
            <v>28227</v>
          </cell>
          <cell r="S1195">
            <v>1190</v>
          </cell>
          <cell r="T1195">
            <v>5047</v>
          </cell>
          <cell r="AD1195" t="str">
            <v>제22호표</v>
          </cell>
        </row>
        <row r="1196">
          <cell r="A1196">
            <v>1196</v>
          </cell>
          <cell r="S1196" t="str">
            <v/>
          </cell>
        </row>
        <row r="1197">
          <cell r="A1197">
            <v>1197</v>
          </cell>
          <cell r="C1197" t="str">
            <v>STRAIGHT TRAY(H.D.G)</v>
          </cell>
          <cell r="D1197" t="str">
            <v>150W×100H</v>
          </cell>
          <cell r="E1197" t="str">
            <v>m</v>
          </cell>
          <cell r="H1197">
            <v>831</v>
          </cell>
          <cell r="I1197">
            <v>12000</v>
          </cell>
          <cell r="J1197">
            <v>880</v>
          </cell>
          <cell r="K1197">
            <v>10250</v>
          </cell>
          <cell r="S1197">
            <v>10250</v>
          </cell>
          <cell r="V1197" t="str">
            <v>내선</v>
          </cell>
          <cell r="W1197">
            <v>0.22500000000000001</v>
          </cell>
        </row>
        <row r="1198">
          <cell r="A1198">
            <v>1198</v>
          </cell>
          <cell r="C1198" t="str">
            <v>STRAIGHT TRAY(H.D.G)</v>
          </cell>
          <cell r="D1198" t="str">
            <v>150W×150H</v>
          </cell>
          <cell r="E1198" t="str">
            <v>m</v>
          </cell>
          <cell r="S1198">
            <v>0</v>
          </cell>
          <cell r="V1198" t="str">
            <v>내선</v>
          </cell>
          <cell r="W1198">
            <v>0.22500000000000001</v>
          </cell>
        </row>
        <row r="1199">
          <cell r="A1199">
            <v>1199</v>
          </cell>
          <cell r="C1199" t="str">
            <v>STRAIGHT TRAY(H.D.G)</v>
          </cell>
          <cell r="D1199" t="str">
            <v>200W×100H</v>
          </cell>
          <cell r="E1199" t="str">
            <v>m</v>
          </cell>
          <cell r="H1199">
            <v>831</v>
          </cell>
          <cell r="I1199">
            <v>13500</v>
          </cell>
          <cell r="J1199">
            <v>880</v>
          </cell>
          <cell r="K1199">
            <v>10600</v>
          </cell>
          <cell r="S1199">
            <v>10600</v>
          </cell>
          <cell r="V1199" t="str">
            <v>내선</v>
          </cell>
          <cell r="W1199">
            <v>0.22500000000000001</v>
          </cell>
        </row>
        <row r="1200">
          <cell r="A1200">
            <v>1200</v>
          </cell>
          <cell r="C1200" t="str">
            <v>STRAIGHT TRAY(H.D.G)</v>
          </cell>
          <cell r="D1200" t="str">
            <v>200W×150H</v>
          </cell>
          <cell r="E1200" t="str">
            <v>m</v>
          </cell>
          <cell r="S1200">
            <v>0</v>
          </cell>
          <cell r="V1200" t="str">
            <v>내선</v>
          </cell>
          <cell r="W1200">
            <v>0.22500000000000001</v>
          </cell>
        </row>
        <row r="1201">
          <cell r="A1201">
            <v>1201</v>
          </cell>
          <cell r="C1201" t="str">
            <v>STRAIGHT TRAY(H.D.G)</v>
          </cell>
          <cell r="D1201" t="str">
            <v>300W×100H</v>
          </cell>
          <cell r="E1201" t="str">
            <v>m</v>
          </cell>
          <cell r="H1201">
            <v>831</v>
          </cell>
          <cell r="I1201">
            <v>16700</v>
          </cell>
          <cell r="J1201">
            <v>880</v>
          </cell>
          <cell r="K1201">
            <v>11300</v>
          </cell>
          <cell r="S1201">
            <v>11300</v>
          </cell>
          <cell r="V1201" t="str">
            <v>내선</v>
          </cell>
          <cell r="W1201">
            <v>0.28499999999999998</v>
          </cell>
        </row>
        <row r="1202">
          <cell r="A1202">
            <v>1202</v>
          </cell>
          <cell r="C1202" t="str">
            <v>STRAIGHT TRAY(H.D.G)</v>
          </cell>
          <cell r="D1202" t="str">
            <v>300W×150H</v>
          </cell>
          <cell r="E1202" t="str">
            <v>m</v>
          </cell>
          <cell r="S1202">
            <v>0</v>
          </cell>
          <cell r="V1202" t="str">
            <v>내선</v>
          </cell>
          <cell r="W1202">
            <v>0.28499999999999998</v>
          </cell>
        </row>
        <row r="1203">
          <cell r="A1203">
            <v>1203</v>
          </cell>
          <cell r="C1203" t="str">
            <v>STRAIGHT TRAY(H.D.G)</v>
          </cell>
          <cell r="D1203" t="str">
            <v>400W×100H</v>
          </cell>
          <cell r="E1203" t="str">
            <v>m</v>
          </cell>
          <cell r="H1203">
            <v>833</v>
          </cell>
          <cell r="I1203">
            <v>11520</v>
          </cell>
          <cell r="J1203">
            <v>881</v>
          </cell>
          <cell r="K1203">
            <v>19230</v>
          </cell>
          <cell r="S1203">
            <v>11520</v>
          </cell>
          <cell r="V1203" t="str">
            <v>내선</v>
          </cell>
          <cell r="W1203">
            <v>0.33500000000000002</v>
          </cell>
        </row>
        <row r="1204">
          <cell r="A1204">
            <v>1204</v>
          </cell>
          <cell r="C1204" t="str">
            <v>STRAIGHT TRAY(H.D.G)</v>
          </cell>
          <cell r="D1204" t="str">
            <v>400W×150H</v>
          </cell>
          <cell r="E1204" t="str">
            <v>m</v>
          </cell>
          <cell r="S1204">
            <v>0</v>
          </cell>
          <cell r="V1204" t="str">
            <v>내선</v>
          </cell>
          <cell r="W1204">
            <v>0.33500000000000002</v>
          </cell>
        </row>
        <row r="1205">
          <cell r="A1205">
            <v>1205</v>
          </cell>
          <cell r="C1205" t="str">
            <v>STRAIGHT TRAY(H.D.G)</v>
          </cell>
          <cell r="D1205" t="str">
            <v>500W×100H</v>
          </cell>
          <cell r="E1205" t="str">
            <v>m</v>
          </cell>
          <cell r="J1205">
            <v>881</v>
          </cell>
          <cell r="S1205">
            <v>0</v>
          </cell>
          <cell r="V1205" t="str">
            <v>내선</v>
          </cell>
          <cell r="W1205">
            <v>0.44500000000000001</v>
          </cell>
        </row>
        <row r="1206">
          <cell r="A1206">
            <v>1206</v>
          </cell>
          <cell r="C1206" t="str">
            <v>STRAIGHT TRAY(H.D.G)</v>
          </cell>
          <cell r="D1206" t="str">
            <v>500W×150H</v>
          </cell>
          <cell r="E1206" t="str">
            <v>m</v>
          </cell>
          <cell r="S1206">
            <v>0</v>
          </cell>
          <cell r="V1206" t="str">
            <v>내선</v>
          </cell>
          <cell r="W1206">
            <v>0.44500000000000001</v>
          </cell>
        </row>
        <row r="1207">
          <cell r="A1207">
            <v>1207</v>
          </cell>
          <cell r="C1207" t="str">
            <v>STRAIGHT TRAY(H.D.G)</v>
          </cell>
          <cell r="D1207" t="str">
            <v>600W×100H</v>
          </cell>
          <cell r="E1207" t="str">
            <v>m</v>
          </cell>
          <cell r="H1207">
            <v>831</v>
          </cell>
          <cell r="I1207">
            <v>29500</v>
          </cell>
          <cell r="J1207">
            <v>880</v>
          </cell>
          <cell r="S1207">
            <v>29500</v>
          </cell>
          <cell r="V1207" t="str">
            <v>내선</v>
          </cell>
          <cell r="W1207">
            <v>0.52</v>
          </cell>
        </row>
        <row r="1208">
          <cell r="A1208">
            <v>1208</v>
          </cell>
          <cell r="C1208" t="str">
            <v>STRAIGHT TRAY(H.D.G)</v>
          </cell>
          <cell r="D1208" t="str">
            <v>600W×150H</v>
          </cell>
          <cell r="E1208" t="str">
            <v>m</v>
          </cell>
          <cell r="S1208">
            <v>0</v>
          </cell>
          <cell r="V1208" t="str">
            <v>내선</v>
          </cell>
          <cell r="W1208">
            <v>0.52</v>
          </cell>
        </row>
        <row r="1209">
          <cell r="A1209">
            <v>1209</v>
          </cell>
          <cell r="C1209" t="str">
            <v>STRAIGHT TRAY(H.D.G)</v>
          </cell>
          <cell r="D1209" t="str">
            <v>750W×150H</v>
          </cell>
          <cell r="E1209" t="str">
            <v>m</v>
          </cell>
          <cell r="H1209">
            <v>831</v>
          </cell>
          <cell r="I1209">
            <v>34500</v>
          </cell>
          <cell r="J1209">
            <v>880</v>
          </cell>
          <cell r="S1209">
            <v>34500</v>
          </cell>
          <cell r="V1209" t="str">
            <v>내선</v>
          </cell>
          <cell r="W1209">
            <v>0.52</v>
          </cell>
        </row>
        <row r="1210">
          <cell r="A1210">
            <v>1210</v>
          </cell>
          <cell r="C1210" t="str">
            <v>STRAIGHT TRAY(H.D.G)</v>
          </cell>
          <cell r="D1210" t="str">
            <v>450W×100H</v>
          </cell>
          <cell r="E1210" t="str">
            <v>m</v>
          </cell>
          <cell r="H1210">
            <v>831</v>
          </cell>
          <cell r="I1210">
            <v>21500</v>
          </cell>
          <cell r="J1210">
            <v>880</v>
          </cell>
          <cell r="K1210">
            <v>12400</v>
          </cell>
          <cell r="S1210">
            <v>12400</v>
          </cell>
          <cell r="V1210" t="str">
            <v>내선</v>
          </cell>
          <cell r="W1210">
            <v>0.44500000000000001</v>
          </cell>
        </row>
        <row r="1211">
          <cell r="A1211">
            <v>1211</v>
          </cell>
          <cell r="C1211" t="str">
            <v>STRAIGHT TRAY(H.D.G)</v>
          </cell>
          <cell r="D1211" t="str">
            <v>450W×150H</v>
          </cell>
          <cell r="E1211" t="str">
            <v>m</v>
          </cell>
          <cell r="S1211">
            <v>0</v>
          </cell>
          <cell r="V1211" t="str">
            <v>내선</v>
          </cell>
          <cell r="W1211">
            <v>0.44500000000000001</v>
          </cell>
        </row>
        <row r="1212">
          <cell r="A1212">
            <v>1212</v>
          </cell>
          <cell r="S1212" t="str">
            <v/>
          </cell>
        </row>
        <row r="1213">
          <cell r="A1213">
            <v>1213</v>
          </cell>
          <cell r="C1213" t="str">
            <v>HOR-ELBOW (H.D.G)</v>
          </cell>
          <cell r="D1213" t="str">
            <v>150W×100H</v>
          </cell>
          <cell r="E1213" t="str">
            <v>EA</v>
          </cell>
          <cell r="J1213">
            <v>880</v>
          </cell>
          <cell r="K1213">
            <v>14700</v>
          </cell>
          <cell r="S1213">
            <v>14700</v>
          </cell>
          <cell r="V1213" t="str">
            <v>내선</v>
          </cell>
          <cell r="W1213">
            <v>0.22500000000000001</v>
          </cell>
        </row>
        <row r="1214">
          <cell r="A1214">
            <v>1214</v>
          </cell>
          <cell r="C1214" t="str">
            <v>HOR-ELBOW (H.D.G)</v>
          </cell>
          <cell r="D1214" t="str">
            <v>150W×150H</v>
          </cell>
          <cell r="E1214" t="str">
            <v>EA</v>
          </cell>
          <cell r="S1214">
            <v>0</v>
          </cell>
          <cell r="V1214" t="str">
            <v>내선</v>
          </cell>
          <cell r="W1214">
            <v>0.22500000000000001</v>
          </cell>
        </row>
        <row r="1215">
          <cell r="A1215">
            <v>1215</v>
          </cell>
          <cell r="C1215" t="str">
            <v>HOR-ELBOW (H.D.G)</v>
          </cell>
          <cell r="D1215" t="str">
            <v>200W×100H</v>
          </cell>
          <cell r="E1215" t="str">
            <v>EA</v>
          </cell>
          <cell r="J1215">
            <v>880</v>
          </cell>
          <cell r="K1215">
            <v>17000</v>
          </cell>
          <cell r="S1215">
            <v>17000</v>
          </cell>
          <cell r="V1215" t="str">
            <v>내선</v>
          </cell>
          <cell r="W1215">
            <v>0.22500000000000001</v>
          </cell>
        </row>
        <row r="1216">
          <cell r="A1216">
            <v>1216</v>
          </cell>
          <cell r="C1216" t="str">
            <v>HOR-ELBOW (H.D.G)</v>
          </cell>
          <cell r="D1216" t="str">
            <v>200W×150H</v>
          </cell>
          <cell r="E1216" t="str">
            <v>EA</v>
          </cell>
          <cell r="S1216">
            <v>0</v>
          </cell>
          <cell r="V1216" t="str">
            <v>내선</v>
          </cell>
          <cell r="W1216">
            <v>0.22500000000000001</v>
          </cell>
        </row>
        <row r="1217">
          <cell r="A1217">
            <v>1217</v>
          </cell>
          <cell r="C1217" t="str">
            <v>HOR-ELBOW (H.D.G)</v>
          </cell>
          <cell r="D1217" t="str">
            <v>300W×100H</v>
          </cell>
          <cell r="E1217" t="str">
            <v>EA</v>
          </cell>
          <cell r="J1217">
            <v>880</v>
          </cell>
          <cell r="K1217">
            <v>18000</v>
          </cell>
          <cell r="S1217">
            <v>18000</v>
          </cell>
          <cell r="V1217" t="str">
            <v>내선</v>
          </cell>
          <cell r="W1217">
            <v>0.28499999999999998</v>
          </cell>
        </row>
        <row r="1218">
          <cell r="A1218">
            <v>1218</v>
          </cell>
          <cell r="C1218" t="str">
            <v>HOR-ELBOW (H.D.G)</v>
          </cell>
          <cell r="D1218" t="str">
            <v>300W×150H</v>
          </cell>
          <cell r="E1218" t="str">
            <v>EA</v>
          </cell>
          <cell r="S1218">
            <v>0</v>
          </cell>
          <cell r="V1218" t="str">
            <v>내선</v>
          </cell>
          <cell r="W1218">
            <v>0.28499999999999998</v>
          </cell>
        </row>
        <row r="1219">
          <cell r="A1219">
            <v>1219</v>
          </cell>
          <cell r="C1219" t="str">
            <v>HOR-ELBOW (H.D.G)</v>
          </cell>
          <cell r="D1219" t="str">
            <v>400W×100H</v>
          </cell>
          <cell r="E1219" t="str">
            <v>EA</v>
          </cell>
          <cell r="S1219">
            <v>0</v>
          </cell>
          <cell r="V1219" t="str">
            <v>내선</v>
          </cell>
          <cell r="W1219">
            <v>0.33500000000000002</v>
          </cell>
        </row>
        <row r="1220">
          <cell r="A1220">
            <v>1220</v>
          </cell>
          <cell r="C1220" t="str">
            <v>HOR-ELBOW (H.D.G)</v>
          </cell>
          <cell r="D1220" t="str">
            <v>400W×150H</v>
          </cell>
          <cell r="E1220" t="str">
            <v>EA</v>
          </cell>
          <cell r="S1220">
            <v>0</v>
          </cell>
          <cell r="V1220" t="str">
            <v>내선</v>
          </cell>
          <cell r="W1220">
            <v>0.33500000000000002</v>
          </cell>
        </row>
        <row r="1221">
          <cell r="A1221">
            <v>1221</v>
          </cell>
          <cell r="C1221" t="str">
            <v>HOR-ELBOW (H.D.G)</v>
          </cell>
          <cell r="D1221" t="str">
            <v>500W×100H</v>
          </cell>
          <cell r="E1221" t="str">
            <v>EA</v>
          </cell>
          <cell r="S1221">
            <v>0</v>
          </cell>
          <cell r="V1221" t="str">
            <v>내선</v>
          </cell>
          <cell r="W1221">
            <v>0.44500000000000001</v>
          </cell>
        </row>
        <row r="1222">
          <cell r="A1222">
            <v>1222</v>
          </cell>
          <cell r="C1222" t="str">
            <v>HOR-ELBOW (H.D.G)</v>
          </cell>
          <cell r="D1222" t="str">
            <v>500W×150H</v>
          </cell>
          <cell r="E1222" t="str">
            <v>EA</v>
          </cell>
          <cell r="S1222">
            <v>0</v>
          </cell>
          <cell r="V1222" t="str">
            <v>내선</v>
          </cell>
          <cell r="W1222">
            <v>0.44500000000000001</v>
          </cell>
        </row>
        <row r="1223">
          <cell r="A1223">
            <v>1223</v>
          </cell>
          <cell r="C1223" t="str">
            <v>HOR-ELBOW (H.D.G)</v>
          </cell>
          <cell r="D1223" t="str">
            <v>600W×100H</v>
          </cell>
          <cell r="E1223" t="str">
            <v>EA</v>
          </cell>
          <cell r="J1223">
            <v>880</v>
          </cell>
          <cell r="K1223">
            <v>26300</v>
          </cell>
          <cell r="S1223">
            <v>26300</v>
          </cell>
          <cell r="V1223" t="str">
            <v>내선</v>
          </cell>
          <cell r="W1223">
            <v>0.52</v>
          </cell>
        </row>
        <row r="1224">
          <cell r="A1224">
            <v>1224</v>
          </cell>
          <cell r="C1224" t="str">
            <v>HOR-ELBOW (H.D.G)</v>
          </cell>
          <cell r="D1224" t="str">
            <v>600W×150H</v>
          </cell>
          <cell r="E1224" t="str">
            <v>EA</v>
          </cell>
          <cell r="S1224">
            <v>0</v>
          </cell>
          <cell r="V1224" t="str">
            <v>내선</v>
          </cell>
          <cell r="W1224">
            <v>0.52</v>
          </cell>
        </row>
        <row r="1225">
          <cell r="A1225">
            <v>1225</v>
          </cell>
          <cell r="S1225" t="str">
            <v/>
          </cell>
        </row>
        <row r="1226">
          <cell r="A1226">
            <v>1226</v>
          </cell>
          <cell r="C1226" t="str">
            <v>HOR-ELBOW (H.D.G)</v>
          </cell>
          <cell r="D1226" t="str">
            <v>450W×100H</v>
          </cell>
          <cell r="E1226" t="str">
            <v>EA</v>
          </cell>
          <cell r="J1226">
            <v>880</v>
          </cell>
          <cell r="K1226">
            <v>25000</v>
          </cell>
          <cell r="S1226">
            <v>25000</v>
          </cell>
          <cell r="V1226" t="str">
            <v>내선</v>
          </cell>
          <cell r="W1226">
            <v>0.44500000000000001</v>
          </cell>
        </row>
        <row r="1227">
          <cell r="A1227">
            <v>1227</v>
          </cell>
          <cell r="C1227" t="str">
            <v>HOR-ELBOW (H.D.G)</v>
          </cell>
          <cell r="D1227" t="str">
            <v>450W×150H</v>
          </cell>
          <cell r="E1227" t="str">
            <v>EA</v>
          </cell>
          <cell r="S1227">
            <v>0</v>
          </cell>
          <cell r="V1227" t="str">
            <v>내선</v>
          </cell>
          <cell r="W1227">
            <v>0.44500000000000001</v>
          </cell>
        </row>
        <row r="1228">
          <cell r="A1228">
            <v>1228</v>
          </cell>
          <cell r="C1228" t="str">
            <v>VER-ELBOW (H.D.G)</v>
          </cell>
          <cell r="D1228" t="str">
            <v>150W×100H</v>
          </cell>
          <cell r="E1228" t="str">
            <v>EA</v>
          </cell>
          <cell r="J1228">
            <v>880</v>
          </cell>
          <cell r="K1228">
            <v>12400</v>
          </cell>
          <cell r="S1228">
            <v>12400</v>
          </cell>
          <cell r="V1228" t="str">
            <v>내선</v>
          </cell>
          <cell r="W1228">
            <v>0.22500000000000001</v>
          </cell>
        </row>
        <row r="1229">
          <cell r="A1229">
            <v>1229</v>
          </cell>
          <cell r="C1229" t="str">
            <v>VER-ELBOW (H.D.G)</v>
          </cell>
          <cell r="D1229" t="str">
            <v>150W×150H</v>
          </cell>
          <cell r="E1229" t="str">
            <v>EA</v>
          </cell>
          <cell r="S1229">
            <v>0</v>
          </cell>
          <cell r="V1229" t="str">
            <v>내선</v>
          </cell>
          <cell r="W1229">
            <v>0.22500000000000001</v>
          </cell>
        </row>
        <row r="1230">
          <cell r="A1230">
            <v>1230</v>
          </cell>
          <cell r="C1230" t="str">
            <v>VER-ELBOW (H.D.G)</v>
          </cell>
          <cell r="D1230" t="str">
            <v>200W×100H</v>
          </cell>
          <cell r="E1230" t="str">
            <v>EA</v>
          </cell>
          <cell r="J1230">
            <v>880</v>
          </cell>
          <cell r="K1230">
            <v>13000</v>
          </cell>
          <cell r="S1230">
            <v>13000</v>
          </cell>
          <cell r="V1230" t="str">
            <v>내선</v>
          </cell>
          <cell r="W1230">
            <v>0.22500000000000001</v>
          </cell>
        </row>
        <row r="1231">
          <cell r="A1231">
            <v>1231</v>
          </cell>
          <cell r="C1231" t="str">
            <v>VER-ELBOW (H.D.G)</v>
          </cell>
          <cell r="D1231" t="str">
            <v>200W×150H</v>
          </cell>
          <cell r="E1231" t="str">
            <v>EA</v>
          </cell>
          <cell r="S1231">
            <v>0</v>
          </cell>
          <cell r="V1231" t="str">
            <v>내선</v>
          </cell>
          <cell r="W1231">
            <v>0.22500000000000001</v>
          </cell>
        </row>
        <row r="1232">
          <cell r="A1232">
            <v>1232</v>
          </cell>
          <cell r="C1232" t="str">
            <v>VER-ELBOW (H.D.G)</v>
          </cell>
          <cell r="D1232" t="str">
            <v>300W×100H</v>
          </cell>
          <cell r="E1232" t="str">
            <v>EA</v>
          </cell>
          <cell r="J1232">
            <v>880</v>
          </cell>
          <cell r="K1232">
            <v>13500</v>
          </cell>
          <cell r="S1232">
            <v>13500</v>
          </cell>
          <cell r="V1232" t="str">
            <v>내선</v>
          </cell>
          <cell r="W1232">
            <v>0.28499999999999998</v>
          </cell>
        </row>
        <row r="1233">
          <cell r="A1233">
            <v>1233</v>
          </cell>
          <cell r="C1233" t="str">
            <v>VER-ELBOW (H.D.G)</v>
          </cell>
          <cell r="D1233" t="str">
            <v>300W×150H</v>
          </cell>
          <cell r="E1233" t="str">
            <v>EA</v>
          </cell>
          <cell r="S1233">
            <v>0</v>
          </cell>
          <cell r="V1233" t="str">
            <v>내선</v>
          </cell>
          <cell r="W1233">
            <v>0.28499999999999998</v>
          </cell>
        </row>
        <row r="1234">
          <cell r="A1234">
            <v>1234</v>
          </cell>
          <cell r="C1234" t="str">
            <v>VER-ELBOW (H.D.G)</v>
          </cell>
          <cell r="D1234" t="str">
            <v>450W×100H</v>
          </cell>
          <cell r="E1234" t="str">
            <v>EA</v>
          </cell>
          <cell r="J1234">
            <v>879</v>
          </cell>
          <cell r="K1234">
            <v>15200</v>
          </cell>
          <cell r="S1234">
            <v>15200</v>
          </cell>
          <cell r="V1234" t="str">
            <v>내선</v>
          </cell>
          <cell r="W1234">
            <v>0.33500000000000002</v>
          </cell>
        </row>
        <row r="1235">
          <cell r="A1235">
            <v>1235</v>
          </cell>
          <cell r="C1235" t="str">
            <v>VER-ELBOW (H.D.G)</v>
          </cell>
          <cell r="D1235" t="str">
            <v>450W×150H</v>
          </cell>
          <cell r="E1235" t="str">
            <v>EA</v>
          </cell>
          <cell r="S1235">
            <v>0</v>
          </cell>
          <cell r="V1235" t="str">
            <v>내선</v>
          </cell>
          <cell r="W1235">
            <v>0.33500000000000002</v>
          </cell>
        </row>
        <row r="1236">
          <cell r="A1236">
            <v>1236</v>
          </cell>
          <cell r="C1236" t="str">
            <v>VER-ELBOW (H.D.G)</v>
          </cell>
          <cell r="D1236" t="str">
            <v>500W×100H</v>
          </cell>
          <cell r="E1236" t="str">
            <v>EA</v>
          </cell>
          <cell r="S1236">
            <v>0</v>
          </cell>
          <cell r="V1236" t="str">
            <v>내선</v>
          </cell>
          <cell r="W1236">
            <v>0.44500000000000001</v>
          </cell>
        </row>
        <row r="1237">
          <cell r="A1237">
            <v>1237</v>
          </cell>
          <cell r="C1237" t="str">
            <v>VER-ELBOW (H.D.G)</v>
          </cell>
          <cell r="D1237" t="str">
            <v>500W×150H</v>
          </cell>
          <cell r="E1237" t="str">
            <v>EA</v>
          </cell>
          <cell r="S1237">
            <v>0</v>
          </cell>
          <cell r="V1237" t="str">
            <v>내선</v>
          </cell>
          <cell r="W1237">
            <v>0.44500000000000001</v>
          </cell>
        </row>
        <row r="1238">
          <cell r="A1238">
            <v>1238</v>
          </cell>
          <cell r="C1238" t="str">
            <v>VER-ELBOW (H.D.G)</v>
          </cell>
          <cell r="D1238" t="str">
            <v>600W×100H</v>
          </cell>
          <cell r="E1238" t="str">
            <v>EA</v>
          </cell>
          <cell r="J1238">
            <v>879</v>
          </cell>
          <cell r="K1238">
            <v>16200</v>
          </cell>
          <cell r="S1238">
            <v>16200</v>
          </cell>
          <cell r="V1238" t="str">
            <v>내선</v>
          </cell>
          <cell r="W1238">
            <v>0.52</v>
          </cell>
        </row>
        <row r="1239">
          <cell r="A1239">
            <v>1239</v>
          </cell>
          <cell r="C1239" t="str">
            <v>VER-ELBOW (H.D.G)</v>
          </cell>
          <cell r="D1239" t="str">
            <v>600W×150H</v>
          </cell>
          <cell r="E1239" t="str">
            <v>EA</v>
          </cell>
          <cell r="S1239">
            <v>0</v>
          </cell>
          <cell r="V1239" t="str">
            <v>내선</v>
          </cell>
          <cell r="W1239">
            <v>0.52</v>
          </cell>
        </row>
        <row r="1240">
          <cell r="A1240">
            <v>1238</v>
          </cell>
          <cell r="C1240" t="str">
            <v>VER-ELBOW (H.D.G)</v>
          </cell>
          <cell r="D1240" t="str">
            <v>600W×100H</v>
          </cell>
          <cell r="E1240" t="str">
            <v>EA</v>
          </cell>
          <cell r="J1240">
            <v>879</v>
          </cell>
          <cell r="K1240">
            <v>16200</v>
          </cell>
          <cell r="S1240">
            <v>16200</v>
          </cell>
          <cell r="V1240" t="str">
            <v>내선</v>
          </cell>
          <cell r="W1240">
            <v>0.52</v>
          </cell>
        </row>
        <row r="1241">
          <cell r="A1241">
            <v>1241</v>
          </cell>
          <cell r="C1241" t="str">
            <v>HOR-TEE (H.D.G)</v>
          </cell>
          <cell r="D1241" t="str">
            <v>150W×100H</v>
          </cell>
          <cell r="E1241" t="str">
            <v>EA</v>
          </cell>
          <cell r="S1241">
            <v>0</v>
          </cell>
          <cell r="V1241" t="str">
            <v>내선</v>
          </cell>
          <cell r="W1241">
            <v>0.22500000000000001</v>
          </cell>
        </row>
        <row r="1242">
          <cell r="A1242">
            <v>1242</v>
          </cell>
          <cell r="C1242" t="str">
            <v>HOR-TEE (H.D.G)</v>
          </cell>
          <cell r="D1242" t="str">
            <v>150W×150H</v>
          </cell>
          <cell r="E1242" t="str">
            <v>EA</v>
          </cell>
          <cell r="S1242">
            <v>0</v>
          </cell>
          <cell r="V1242" t="str">
            <v>내선</v>
          </cell>
          <cell r="W1242">
            <v>0.22500000000000001</v>
          </cell>
        </row>
        <row r="1243">
          <cell r="A1243">
            <v>1243</v>
          </cell>
          <cell r="C1243" t="str">
            <v>HOR-TEE (H.D.G)</v>
          </cell>
          <cell r="D1243" t="str">
            <v>200W×100H</v>
          </cell>
          <cell r="E1243" t="str">
            <v>EA</v>
          </cell>
          <cell r="J1243">
            <v>879</v>
          </cell>
          <cell r="K1243">
            <v>15500</v>
          </cell>
          <cell r="S1243">
            <v>15500</v>
          </cell>
          <cell r="V1243" t="str">
            <v>내선</v>
          </cell>
          <cell r="W1243">
            <v>0.22500000000000001</v>
          </cell>
        </row>
        <row r="1244">
          <cell r="A1244">
            <v>1244</v>
          </cell>
          <cell r="C1244" t="str">
            <v>HOR-TEE (H.D.G)</v>
          </cell>
          <cell r="D1244" t="str">
            <v>200W×150H</v>
          </cell>
          <cell r="E1244" t="str">
            <v>EA</v>
          </cell>
          <cell r="S1244">
            <v>0</v>
          </cell>
          <cell r="V1244" t="str">
            <v>내선</v>
          </cell>
          <cell r="W1244">
            <v>0.22500000000000001</v>
          </cell>
        </row>
        <row r="1245">
          <cell r="A1245">
            <v>1245</v>
          </cell>
          <cell r="C1245" t="str">
            <v>HOR-TEE (H.D.G)</v>
          </cell>
          <cell r="D1245" t="str">
            <v>300W×100H</v>
          </cell>
          <cell r="E1245" t="str">
            <v>EA</v>
          </cell>
          <cell r="J1245">
            <v>879</v>
          </cell>
          <cell r="K1245">
            <v>17600</v>
          </cell>
          <cell r="S1245">
            <v>17600</v>
          </cell>
          <cell r="V1245" t="str">
            <v>내선</v>
          </cell>
          <cell r="W1245">
            <v>0.28499999999999998</v>
          </cell>
        </row>
        <row r="1246">
          <cell r="A1246">
            <v>1246</v>
          </cell>
          <cell r="C1246" t="str">
            <v>HOR-TEE (H.D.G)</v>
          </cell>
          <cell r="D1246" t="str">
            <v>300W×150H</v>
          </cell>
          <cell r="E1246" t="str">
            <v>EA</v>
          </cell>
          <cell r="S1246">
            <v>0</v>
          </cell>
          <cell r="V1246" t="str">
            <v>내선</v>
          </cell>
          <cell r="W1246">
            <v>0.28499999999999998</v>
          </cell>
        </row>
        <row r="1247">
          <cell r="A1247">
            <v>1247</v>
          </cell>
          <cell r="C1247" t="str">
            <v>HOR-TEE (H.D.G)</v>
          </cell>
          <cell r="D1247" t="str">
            <v>450W×100H</v>
          </cell>
          <cell r="E1247" t="str">
            <v>EA</v>
          </cell>
          <cell r="J1247">
            <v>879</v>
          </cell>
          <cell r="K1247">
            <v>21100</v>
          </cell>
          <cell r="S1247">
            <v>21100</v>
          </cell>
          <cell r="V1247" t="str">
            <v>내선</v>
          </cell>
          <cell r="W1247">
            <v>0.33500000000000002</v>
          </cell>
        </row>
        <row r="1248">
          <cell r="A1248">
            <v>1248</v>
          </cell>
          <cell r="C1248" t="str">
            <v>HOR-TEE (H.D.G)</v>
          </cell>
          <cell r="D1248" t="str">
            <v>400W×150H</v>
          </cell>
          <cell r="E1248" t="str">
            <v>EA</v>
          </cell>
          <cell r="S1248">
            <v>0</v>
          </cell>
          <cell r="V1248" t="str">
            <v>내선</v>
          </cell>
          <cell r="W1248">
            <v>0.33500000000000002</v>
          </cell>
        </row>
        <row r="1249">
          <cell r="A1249">
            <v>1249</v>
          </cell>
          <cell r="C1249" t="str">
            <v>HOR-TEE (H.D.G)</v>
          </cell>
          <cell r="D1249" t="str">
            <v>500W×100H</v>
          </cell>
          <cell r="E1249" t="str">
            <v>EA</v>
          </cell>
          <cell r="S1249">
            <v>0</v>
          </cell>
          <cell r="V1249" t="str">
            <v>내선</v>
          </cell>
          <cell r="W1249">
            <v>0.44500000000000001</v>
          </cell>
        </row>
        <row r="1250">
          <cell r="A1250">
            <v>1250</v>
          </cell>
          <cell r="C1250" t="str">
            <v>HOR-TEE (H.D.G)</v>
          </cell>
          <cell r="D1250" t="str">
            <v>500W×150H</v>
          </cell>
          <cell r="E1250" t="str">
            <v>EA</v>
          </cell>
          <cell r="S1250">
            <v>0</v>
          </cell>
          <cell r="V1250" t="str">
            <v>내선</v>
          </cell>
          <cell r="W1250">
            <v>0.44500000000000001</v>
          </cell>
        </row>
        <row r="1251">
          <cell r="A1251">
            <v>1251</v>
          </cell>
          <cell r="C1251" t="str">
            <v>HOR-TEE (H.D.G)</v>
          </cell>
          <cell r="D1251" t="str">
            <v>600W×100H</v>
          </cell>
          <cell r="E1251" t="str">
            <v>EA</v>
          </cell>
          <cell r="J1251">
            <v>879</v>
          </cell>
          <cell r="K1251">
            <v>25000</v>
          </cell>
          <cell r="S1251">
            <v>25000</v>
          </cell>
          <cell r="V1251" t="str">
            <v>내선</v>
          </cell>
          <cell r="W1251">
            <v>0.52</v>
          </cell>
        </row>
        <row r="1252">
          <cell r="A1252">
            <v>1252</v>
          </cell>
          <cell r="C1252" t="str">
            <v>HOR-TEE (H.D.G)</v>
          </cell>
          <cell r="D1252" t="str">
            <v>600W×150H</v>
          </cell>
          <cell r="E1252" t="str">
            <v>EA</v>
          </cell>
          <cell r="S1252">
            <v>0</v>
          </cell>
          <cell r="V1252" t="str">
            <v>내선</v>
          </cell>
          <cell r="W1252">
            <v>0.52</v>
          </cell>
        </row>
        <row r="1253">
          <cell r="A1253">
            <v>1253</v>
          </cell>
          <cell r="C1253" t="str">
            <v>HOR-TEE (H.D.G)</v>
          </cell>
          <cell r="D1253" t="str">
            <v>750W×100H</v>
          </cell>
          <cell r="E1253" t="str">
            <v>EA</v>
          </cell>
          <cell r="S1253">
            <v>0</v>
          </cell>
          <cell r="V1253" t="str">
            <v>내선</v>
          </cell>
          <cell r="W1253">
            <v>0.5575</v>
          </cell>
        </row>
        <row r="1254">
          <cell r="A1254">
            <v>1254</v>
          </cell>
          <cell r="C1254" t="str">
            <v>VER-TEE (H.D.G)</v>
          </cell>
          <cell r="D1254" t="str">
            <v>300W×100H</v>
          </cell>
          <cell r="E1254" t="str">
            <v>EA</v>
          </cell>
          <cell r="S1254">
            <v>0</v>
          </cell>
          <cell r="V1254" t="str">
            <v>내선</v>
          </cell>
          <cell r="W1254">
            <v>0.58750000000000002</v>
          </cell>
        </row>
        <row r="1255">
          <cell r="A1255">
            <v>1255</v>
          </cell>
          <cell r="S1255" t="str">
            <v/>
          </cell>
        </row>
        <row r="1256">
          <cell r="A1256">
            <v>1256</v>
          </cell>
          <cell r="C1256" t="str">
            <v>HOR-CROSS (H.D.G)</v>
          </cell>
          <cell r="D1256" t="str">
            <v>150W×100H</v>
          </cell>
          <cell r="E1256" t="str">
            <v>EA</v>
          </cell>
          <cell r="S1256">
            <v>0</v>
          </cell>
          <cell r="V1256" t="str">
            <v>내선</v>
          </cell>
          <cell r="W1256">
            <v>0.22500000000000001</v>
          </cell>
        </row>
        <row r="1257">
          <cell r="A1257">
            <v>1257</v>
          </cell>
          <cell r="C1257" t="str">
            <v>HOR-CROSS (H.D.G)</v>
          </cell>
          <cell r="D1257" t="str">
            <v>150W×150H</v>
          </cell>
          <cell r="E1257" t="str">
            <v>EA</v>
          </cell>
          <cell r="S1257">
            <v>0</v>
          </cell>
          <cell r="V1257" t="str">
            <v>내선</v>
          </cell>
          <cell r="W1257">
            <v>0.22500000000000001</v>
          </cell>
        </row>
        <row r="1258">
          <cell r="A1258">
            <v>1258</v>
          </cell>
          <cell r="C1258" t="str">
            <v>HOR-CROSS (H.D.G)</v>
          </cell>
          <cell r="D1258" t="str">
            <v>200W×100H</v>
          </cell>
          <cell r="E1258" t="str">
            <v>EA</v>
          </cell>
          <cell r="J1258">
            <v>879</v>
          </cell>
          <cell r="K1258">
            <v>24900</v>
          </cell>
          <cell r="S1258">
            <v>24900</v>
          </cell>
          <cell r="V1258" t="str">
            <v>내선</v>
          </cell>
          <cell r="W1258">
            <v>0.22500000000000001</v>
          </cell>
        </row>
        <row r="1259">
          <cell r="A1259">
            <v>1259</v>
          </cell>
          <cell r="C1259" t="str">
            <v>HOR-CROSS (H.D.G)</v>
          </cell>
          <cell r="D1259" t="str">
            <v>200W×150H</v>
          </cell>
          <cell r="E1259" t="str">
            <v>EA</v>
          </cell>
          <cell r="S1259">
            <v>0</v>
          </cell>
          <cell r="V1259" t="str">
            <v>내선</v>
          </cell>
          <cell r="W1259">
            <v>0.22500000000000001</v>
          </cell>
        </row>
        <row r="1260">
          <cell r="A1260">
            <v>1260</v>
          </cell>
          <cell r="C1260" t="str">
            <v>HOR-CROSS (H.D.G)</v>
          </cell>
          <cell r="D1260" t="str">
            <v>300W×100H</v>
          </cell>
          <cell r="E1260" t="str">
            <v>EA</v>
          </cell>
          <cell r="J1260">
            <v>879</v>
          </cell>
          <cell r="K1260">
            <v>27200</v>
          </cell>
          <cell r="S1260">
            <v>27200</v>
          </cell>
          <cell r="V1260" t="str">
            <v>내선</v>
          </cell>
          <cell r="W1260">
            <v>0.28499999999999998</v>
          </cell>
        </row>
        <row r="1261">
          <cell r="A1261">
            <v>1261</v>
          </cell>
          <cell r="C1261" t="str">
            <v>HOR-CROSS (H.D.G)</v>
          </cell>
          <cell r="D1261" t="str">
            <v>300W×150H</v>
          </cell>
          <cell r="E1261" t="str">
            <v>EA</v>
          </cell>
          <cell r="S1261">
            <v>0</v>
          </cell>
          <cell r="V1261" t="str">
            <v>내선</v>
          </cell>
          <cell r="W1261">
            <v>0.28499999999999998</v>
          </cell>
        </row>
        <row r="1262">
          <cell r="A1262">
            <v>1262</v>
          </cell>
          <cell r="C1262" t="str">
            <v>HOR-CROSS (H.D.G)</v>
          </cell>
          <cell r="D1262" t="str">
            <v>450W×100H</v>
          </cell>
          <cell r="E1262" t="str">
            <v>EA</v>
          </cell>
          <cell r="J1262">
            <v>879</v>
          </cell>
          <cell r="K1262">
            <v>31300</v>
          </cell>
          <cell r="S1262">
            <v>31300</v>
          </cell>
          <cell r="V1262" t="str">
            <v>내선</v>
          </cell>
          <cell r="W1262">
            <v>0.33500000000000002</v>
          </cell>
        </row>
        <row r="1263">
          <cell r="A1263">
            <v>1263</v>
          </cell>
          <cell r="C1263" t="str">
            <v>HOR-CROSS (H.D.G)</v>
          </cell>
          <cell r="D1263" t="str">
            <v>400W×150H</v>
          </cell>
          <cell r="E1263" t="str">
            <v>EA</v>
          </cell>
          <cell r="S1263">
            <v>0</v>
          </cell>
          <cell r="V1263" t="str">
            <v>내선</v>
          </cell>
          <cell r="W1263">
            <v>0.33500000000000002</v>
          </cell>
        </row>
        <row r="1264">
          <cell r="A1264">
            <v>1264</v>
          </cell>
          <cell r="C1264" t="str">
            <v>HOR-CROSS (H.D.G)</v>
          </cell>
          <cell r="D1264" t="str">
            <v>500W×100H</v>
          </cell>
          <cell r="E1264" t="str">
            <v>EA</v>
          </cell>
          <cell r="S1264">
            <v>0</v>
          </cell>
          <cell r="V1264" t="str">
            <v>내선</v>
          </cell>
          <cell r="W1264">
            <v>0.44500000000000001</v>
          </cell>
        </row>
        <row r="1265">
          <cell r="A1265">
            <v>1265</v>
          </cell>
          <cell r="C1265" t="str">
            <v>HOR-CROSS (H.D.G)</v>
          </cell>
          <cell r="D1265" t="str">
            <v>500W×150H</v>
          </cell>
          <cell r="E1265" t="str">
            <v>EA</v>
          </cell>
          <cell r="S1265">
            <v>0</v>
          </cell>
          <cell r="V1265" t="str">
            <v>내선</v>
          </cell>
          <cell r="W1265">
            <v>0.44500000000000001</v>
          </cell>
        </row>
        <row r="1266">
          <cell r="A1266">
            <v>1266</v>
          </cell>
          <cell r="C1266" t="str">
            <v>HOR-CROSS (H.D.G)</v>
          </cell>
          <cell r="D1266" t="str">
            <v>600W×100H</v>
          </cell>
          <cell r="E1266" t="str">
            <v>EA</v>
          </cell>
          <cell r="J1266">
            <v>879</v>
          </cell>
          <cell r="K1266">
            <v>36100</v>
          </cell>
          <cell r="S1266">
            <v>36100</v>
          </cell>
          <cell r="V1266" t="str">
            <v>내선</v>
          </cell>
          <cell r="W1266">
            <v>0.52</v>
          </cell>
        </row>
        <row r="1267">
          <cell r="A1267">
            <v>1267</v>
          </cell>
          <cell r="C1267" t="str">
            <v>HOR-CROSS (H.D.G)</v>
          </cell>
          <cell r="D1267" t="str">
            <v>600W×150H</v>
          </cell>
          <cell r="E1267" t="str">
            <v>EA</v>
          </cell>
          <cell r="S1267">
            <v>0</v>
          </cell>
          <cell r="V1267" t="str">
            <v>내선</v>
          </cell>
          <cell r="W1267">
            <v>0.52</v>
          </cell>
        </row>
        <row r="1268">
          <cell r="A1268">
            <v>1268</v>
          </cell>
          <cell r="C1268" t="str">
            <v>REDUCER (H.D.G)</v>
          </cell>
          <cell r="D1268" t="str">
            <v>750×600W×100H</v>
          </cell>
          <cell r="E1268" t="str">
            <v>EA</v>
          </cell>
          <cell r="S1268">
            <v>0</v>
          </cell>
          <cell r="V1268" t="str">
            <v>내선</v>
          </cell>
          <cell r="W1268">
            <v>0.22500000000000001</v>
          </cell>
        </row>
        <row r="1269">
          <cell r="A1269">
            <v>1269</v>
          </cell>
          <cell r="C1269" t="str">
            <v>REDUCER (H.D.G)</v>
          </cell>
          <cell r="D1269" t="str">
            <v>600×500W×100H</v>
          </cell>
          <cell r="E1269" t="str">
            <v>EA</v>
          </cell>
          <cell r="S1269">
            <v>0</v>
          </cell>
          <cell r="V1269" t="str">
            <v>내선</v>
          </cell>
          <cell r="W1269">
            <v>0.22500000000000001</v>
          </cell>
        </row>
        <row r="1270">
          <cell r="A1270">
            <v>1270</v>
          </cell>
          <cell r="C1270" t="str">
            <v>REDUCER (H.D.G)</v>
          </cell>
          <cell r="D1270" t="str">
            <v>600×500W×150H</v>
          </cell>
          <cell r="E1270" t="str">
            <v>EA</v>
          </cell>
          <cell r="S1270">
            <v>0</v>
          </cell>
          <cell r="V1270" t="str">
            <v>내선</v>
          </cell>
          <cell r="W1270">
            <v>0.22500000000000001</v>
          </cell>
        </row>
        <row r="1271">
          <cell r="A1271">
            <v>1271</v>
          </cell>
          <cell r="C1271" t="str">
            <v>REDUCER (H.D.G)</v>
          </cell>
          <cell r="D1271" t="str">
            <v>600×400W×100H</v>
          </cell>
          <cell r="E1271" t="str">
            <v>EA</v>
          </cell>
          <cell r="S1271">
            <v>0</v>
          </cell>
          <cell r="V1271" t="str">
            <v>내선</v>
          </cell>
          <cell r="W1271">
            <v>0.22500000000000001</v>
          </cell>
        </row>
        <row r="1272">
          <cell r="A1272">
            <v>1272</v>
          </cell>
          <cell r="C1272" t="str">
            <v>REDUCER (H.D.G)</v>
          </cell>
          <cell r="D1272" t="str">
            <v>600×400W×150H</v>
          </cell>
          <cell r="E1272" t="str">
            <v>EA</v>
          </cell>
          <cell r="S1272">
            <v>0</v>
          </cell>
          <cell r="V1272" t="str">
            <v>내선</v>
          </cell>
          <cell r="W1272">
            <v>0.22500000000000001</v>
          </cell>
        </row>
        <row r="1273">
          <cell r="A1273">
            <v>1273</v>
          </cell>
          <cell r="C1273" t="str">
            <v>REDUCER (H.D.G)</v>
          </cell>
          <cell r="D1273" t="str">
            <v>600×300W×100H</v>
          </cell>
          <cell r="E1273" t="str">
            <v>EA</v>
          </cell>
          <cell r="S1273">
            <v>0</v>
          </cell>
          <cell r="V1273" t="str">
            <v>내선</v>
          </cell>
          <cell r="W1273">
            <v>0.28499999999999998</v>
          </cell>
        </row>
        <row r="1274">
          <cell r="A1274">
            <v>1274</v>
          </cell>
          <cell r="C1274" t="str">
            <v>REDUCER (H.D.G)</v>
          </cell>
          <cell r="D1274" t="str">
            <v>600×300W×150H</v>
          </cell>
          <cell r="E1274" t="str">
            <v>EA</v>
          </cell>
          <cell r="S1274">
            <v>0</v>
          </cell>
          <cell r="V1274" t="str">
            <v>내선</v>
          </cell>
          <cell r="W1274">
            <v>0.28499999999999998</v>
          </cell>
        </row>
        <row r="1275">
          <cell r="A1275">
            <v>1275</v>
          </cell>
          <cell r="C1275" t="str">
            <v>REDUCER (H.D.G)</v>
          </cell>
          <cell r="D1275" t="str">
            <v>600×200W×100H</v>
          </cell>
          <cell r="E1275" t="str">
            <v>EA</v>
          </cell>
          <cell r="S1275">
            <v>0</v>
          </cell>
          <cell r="V1275" t="str">
            <v>내선</v>
          </cell>
          <cell r="W1275">
            <v>0.33500000000000002</v>
          </cell>
        </row>
        <row r="1276">
          <cell r="A1276">
            <v>1276</v>
          </cell>
          <cell r="C1276" t="str">
            <v>REDUCER (H.D.G)</v>
          </cell>
          <cell r="D1276" t="str">
            <v>600×200W×150H</v>
          </cell>
          <cell r="E1276" t="str">
            <v>EA</v>
          </cell>
          <cell r="S1276">
            <v>0</v>
          </cell>
          <cell r="V1276" t="str">
            <v>내선</v>
          </cell>
          <cell r="W1276">
            <v>0.33500000000000002</v>
          </cell>
        </row>
        <row r="1277">
          <cell r="A1277">
            <v>1277</v>
          </cell>
          <cell r="C1277" t="str">
            <v>REDUCER (H.D.G)</v>
          </cell>
          <cell r="D1277" t="str">
            <v>600×150W×100H</v>
          </cell>
          <cell r="E1277" t="str">
            <v>EA</v>
          </cell>
          <cell r="S1277">
            <v>0</v>
          </cell>
          <cell r="V1277" t="str">
            <v>내선</v>
          </cell>
          <cell r="W1277">
            <v>0.44500000000000001</v>
          </cell>
        </row>
        <row r="1278">
          <cell r="A1278">
            <v>1278</v>
          </cell>
          <cell r="C1278" t="str">
            <v>REDUCER (H.D.G)</v>
          </cell>
          <cell r="D1278" t="str">
            <v>600×150W×150H</v>
          </cell>
          <cell r="E1278" t="str">
            <v>EA</v>
          </cell>
          <cell r="S1278">
            <v>0</v>
          </cell>
          <cell r="V1278" t="str">
            <v>내선</v>
          </cell>
          <cell r="W1278">
            <v>0.44500000000000001</v>
          </cell>
        </row>
        <row r="1279">
          <cell r="A1279">
            <v>1279</v>
          </cell>
          <cell r="C1279" t="str">
            <v>REDUCER (H.D.G)</v>
          </cell>
          <cell r="D1279" t="str">
            <v>300×150W×100H</v>
          </cell>
          <cell r="E1279" t="str">
            <v>EA</v>
          </cell>
          <cell r="S1279">
            <v>0</v>
          </cell>
          <cell r="V1279" t="str">
            <v>내선</v>
          </cell>
          <cell r="W1279">
            <v>0.52</v>
          </cell>
        </row>
        <row r="1280">
          <cell r="A1280">
            <v>1280</v>
          </cell>
          <cell r="C1280" t="str">
            <v>REDUCER (H.D.G)</v>
          </cell>
          <cell r="D1280" t="str">
            <v>300×150W×150H</v>
          </cell>
          <cell r="E1280" t="str">
            <v>EA</v>
          </cell>
          <cell r="S1280">
            <v>0</v>
          </cell>
          <cell r="V1280" t="str">
            <v>내선</v>
          </cell>
          <cell r="W1280">
            <v>0.52</v>
          </cell>
        </row>
        <row r="1281">
          <cell r="A1281">
            <v>1281</v>
          </cell>
          <cell r="C1281" t="str">
            <v>REDUCER (H.D.G)</v>
          </cell>
          <cell r="D1281" t="str">
            <v>400×200W×100H</v>
          </cell>
          <cell r="E1281" t="str">
            <v>EA</v>
          </cell>
          <cell r="S1281">
            <v>0</v>
          </cell>
          <cell r="V1281" t="str">
            <v>내선</v>
          </cell>
          <cell r="W1281">
            <v>0.44500000000000001</v>
          </cell>
        </row>
        <row r="1282">
          <cell r="A1282">
            <v>1282</v>
          </cell>
          <cell r="C1282" t="str">
            <v>STRAIGHT-COV.(H.D.G)</v>
          </cell>
          <cell r="D1282" t="str">
            <v>150W</v>
          </cell>
          <cell r="E1282" t="str">
            <v>EA</v>
          </cell>
          <cell r="J1282">
            <v>881</v>
          </cell>
          <cell r="K1282">
            <v>5170</v>
          </cell>
          <cell r="S1282">
            <v>5170</v>
          </cell>
        </row>
        <row r="1283">
          <cell r="A1283">
            <v>1283</v>
          </cell>
          <cell r="C1283" t="str">
            <v>STRAIGHT-COV.(H.D.G)</v>
          </cell>
          <cell r="D1283" t="str">
            <v>200W</v>
          </cell>
          <cell r="E1283" t="str">
            <v>EA</v>
          </cell>
          <cell r="J1283">
            <v>881</v>
          </cell>
          <cell r="K1283">
            <v>6990</v>
          </cell>
          <cell r="S1283">
            <v>6990</v>
          </cell>
        </row>
        <row r="1284">
          <cell r="A1284">
            <v>1284</v>
          </cell>
          <cell r="C1284" t="str">
            <v>STRAIGHT-COV.(H.D.G)</v>
          </cell>
          <cell r="D1284" t="str">
            <v>300W</v>
          </cell>
          <cell r="E1284" t="str">
            <v>EA</v>
          </cell>
          <cell r="J1284">
            <v>881</v>
          </cell>
          <cell r="K1284">
            <v>10340</v>
          </cell>
          <cell r="S1284">
            <v>10340</v>
          </cell>
        </row>
        <row r="1285">
          <cell r="A1285">
            <v>1285</v>
          </cell>
          <cell r="C1285" t="str">
            <v>STRAIGHT-COV.(H.D.G)</v>
          </cell>
          <cell r="D1285" t="str">
            <v>400W</v>
          </cell>
          <cell r="E1285" t="str">
            <v>EA</v>
          </cell>
          <cell r="J1285">
            <v>881</v>
          </cell>
          <cell r="K1285">
            <v>14840</v>
          </cell>
          <cell r="S1285">
            <v>14840</v>
          </cell>
        </row>
        <row r="1286">
          <cell r="A1286">
            <v>1286</v>
          </cell>
          <cell r="C1286" t="str">
            <v>STRAIGHT-COV.(H.D.G)</v>
          </cell>
          <cell r="D1286" t="str">
            <v>500W</v>
          </cell>
          <cell r="E1286" t="str">
            <v>EA</v>
          </cell>
          <cell r="J1286">
            <v>881</v>
          </cell>
          <cell r="K1286">
            <v>20300</v>
          </cell>
          <cell r="S1286">
            <v>20300</v>
          </cell>
        </row>
        <row r="1287">
          <cell r="A1287">
            <v>1287</v>
          </cell>
          <cell r="C1287" t="str">
            <v>STRAIGHT-COV.(H.D.G)</v>
          </cell>
          <cell r="D1287" t="str">
            <v>600W</v>
          </cell>
          <cell r="E1287" t="str">
            <v>EA</v>
          </cell>
          <cell r="J1287">
            <v>881</v>
          </cell>
          <cell r="K1287">
            <v>23990</v>
          </cell>
          <cell r="S1287">
            <v>23990</v>
          </cell>
        </row>
        <row r="1288">
          <cell r="A1288">
            <v>1288</v>
          </cell>
          <cell r="C1288" t="str">
            <v>U-CHANEL</v>
          </cell>
          <cell r="D1288" t="str">
            <v>41×41×2.6 t</v>
          </cell>
          <cell r="E1288" t="str">
            <v>m</v>
          </cell>
          <cell r="J1288">
            <v>878</v>
          </cell>
          <cell r="K1288">
            <v>3000</v>
          </cell>
          <cell r="S1288">
            <v>3000</v>
          </cell>
        </row>
        <row r="1289">
          <cell r="A1289">
            <v>1289</v>
          </cell>
          <cell r="C1289" t="str">
            <v>Bracket(Heavy Duty)</v>
          </cell>
          <cell r="D1289" t="str">
            <v>L 160</v>
          </cell>
          <cell r="E1289" t="str">
            <v>EA</v>
          </cell>
          <cell r="J1289">
            <v>881</v>
          </cell>
          <cell r="K1289">
            <v>6740</v>
          </cell>
          <cell r="S1289">
            <v>6740</v>
          </cell>
          <cell r="V1289" t="str">
            <v>내선</v>
          </cell>
          <cell r="W1289">
            <v>0.16</v>
          </cell>
          <cell r="X1289" t="str">
            <v>보인</v>
          </cell>
          <cell r="Y1289">
            <v>7.1999999999999995E-2</v>
          </cell>
        </row>
        <row r="1290">
          <cell r="A1290">
            <v>1290</v>
          </cell>
          <cell r="C1290" t="str">
            <v>Bracket(Heavy Duty)</v>
          </cell>
          <cell r="D1290" t="str">
            <v>L 210</v>
          </cell>
          <cell r="E1290" t="str">
            <v>EA</v>
          </cell>
          <cell r="J1290">
            <v>881</v>
          </cell>
          <cell r="K1290">
            <v>7220</v>
          </cell>
          <cell r="S1290">
            <v>7220</v>
          </cell>
          <cell r="V1290" t="str">
            <v>내선</v>
          </cell>
          <cell r="W1290">
            <v>0.16</v>
          </cell>
          <cell r="X1290" t="str">
            <v>보인</v>
          </cell>
          <cell r="Y1290">
            <v>7.1999999999999995E-2</v>
          </cell>
        </row>
        <row r="1291">
          <cell r="A1291">
            <v>1291</v>
          </cell>
          <cell r="C1291" t="str">
            <v>Bracket(Heavy Duty)</v>
          </cell>
          <cell r="D1291" t="str">
            <v>L 310</v>
          </cell>
          <cell r="E1291" t="str">
            <v>EA</v>
          </cell>
          <cell r="J1291">
            <v>881</v>
          </cell>
          <cell r="K1291">
            <v>8570</v>
          </cell>
          <cell r="S1291">
            <v>8570</v>
          </cell>
          <cell r="V1291" t="str">
            <v>내선</v>
          </cell>
          <cell r="W1291">
            <v>0.16</v>
          </cell>
          <cell r="X1291" t="str">
            <v>보인</v>
          </cell>
          <cell r="Y1291">
            <v>7.1999999999999995E-2</v>
          </cell>
        </row>
        <row r="1292">
          <cell r="A1292">
            <v>1292</v>
          </cell>
          <cell r="C1292" t="str">
            <v>Bracket(Heavy Duty)</v>
          </cell>
          <cell r="D1292" t="str">
            <v>L 410</v>
          </cell>
          <cell r="E1292" t="str">
            <v>EA</v>
          </cell>
          <cell r="J1292">
            <v>881</v>
          </cell>
          <cell r="K1292">
            <v>10030</v>
          </cell>
          <cell r="S1292">
            <v>10030</v>
          </cell>
          <cell r="V1292" t="str">
            <v>내선</v>
          </cell>
          <cell r="W1292">
            <v>0.16</v>
          </cell>
          <cell r="X1292" t="str">
            <v>보인</v>
          </cell>
          <cell r="Y1292">
            <v>7.1999999999999995E-2</v>
          </cell>
        </row>
        <row r="1293">
          <cell r="A1293">
            <v>1293</v>
          </cell>
          <cell r="C1293" t="str">
            <v>Bracket(Heavy Duty)</v>
          </cell>
          <cell r="D1293" t="str">
            <v>L 510</v>
          </cell>
          <cell r="E1293" t="str">
            <v>EA</v>
          </cell>
          <cell r="J1293">
            <v>881</v>
          </cell>
          <cell r="K1293">
            <v>11850</v>
          </cell>
          <cell r="S1293">
            <v>11850</v>
          </cell>
          <cell r="V1293" t="str">
            <v>내선</v>
          </cell>
          <cell r="W1293">
            <v>0.16</v>
          </cell>
          <cell r="X1293" t="str">
            <v>보인</v>
          </cell>
          <cell r="Y1293">
            <v>7.1999999999999995E-2</v>
          </cell>
        </row>
        <row r="1294">
          <cell r="A1294">
            <v>1294</v>
          </cell>
          <cell r="C1294" t="str">
            <v>Bracket(Heavy Duty)</v>
          </cell>
          <cell r="D1294" t="str">
            <v>L 610</v>
          </cell>
          <cell r="E1294" t="str">
            <v>EA</v>
          </cell>
          <cell r="J1294">
            <v>881</v>
          </cell>
          <cell r="K1294">
            <v>13870</v>
          </cell>
          <cell r="S1294">
            <v>13870</v>
          </cell>
          <cell r="V1294" t="str">
            <v>내선</v>
          </cell>
          <cell r="W1294">
            <v>0.16</v>
          </cell>
          <cell r="X1294" t="str">
            <v>보인</v>
          </cell>
          <cell r="Y1294">
            <v>7.1999999999999995E-2</v>
          </cell>
        </row>
        <row r="1295">
          <cell r="A1295">
            <v>1295</v>
          </cell>
          <cell r="C1295" t="str">
            <v>홀드다운 크램프</v>
          </cell>
          <cell r="E1295" t="str">
            <v>EA</v>
          </cell>
          <cell r="S1295">
            <v>0</v>
          </cell>
        </row>
        <row r="1296">
          <cell r="A1296">
            <v>1296</v>
          </cell>
          <cell r="C1296" t="str">
            <v>SPRING NUT</v>
          </cell>
          <cell r="D1296" t="str">
            <v>3/8inch 1/2inch</v>
          </cell>
          <cell r="E1296" t="str">
            <v>EA</v>
          </cell>
          <cell r="S1296">
            <v>0</v>
          </cell>
        </row>
        <row r="1297">
          <cell r="A1297">
            <v>1297</v>
          </cell>
          <cell r="C1297" t="str">
            <v>SHANK BOLT &amp; NUT</v>
          </cell>
          <cell r="D1297" t="str">
            <v>3/8"×19L</v>
          </cell>
          <cell r="E1297" t="str">
            <v>EA</v>
          </cell>
          <cell r="L1297" t="str">
            <v>(주)동명 ENG.</v>
          </cell>
          <cell r="M1297">
            <v>100</v>
          </cell>
          <cell r="S1297">
            <v>100</v>
          </cell>
        </row>
        <row r="1298">
          <cell r="A1298">
            <v>1298</v>
          </cell>
          <cell r="C1298" t="str">
            <v>SPRING NUT</v>
          </cell>
          <cell r="D1298" t="str">
            <v>W/BOLT,WASHER 3/8"</v>
          </cell>
          <cell r="E1298" t="str">
            <v>EA</v>
          </cell>
          <cell r="L1298" t="str">
            <v>(주)동명 ENG.</v>
          </cell>
          <cell r="M1298">
            <v>450</v>
          </cell>
          <cell r="S1298">
            <v>450</v>
          </cell>
        </row>
        <row r="1299">
          <cell r="A1299">
            <v>1299</v>
          </cell>
          <cell r="C1299" t="str">
            <v>SPRING NUT</v>
          </cell>
          <cell r="D1299" t="str">
            <v>W/BOLT,WASHER 1/2"</v>
          </cell>
          <cell r="E1299" t="str">
            <v>EA</v>
          </cell>
          <cell r="L1299" t="str">
            <v>(주)동명 ENG.</v>
          </cell>
          <cell r="M1299">
            <v>500</v>
          </cell>
          <cell r="S1299">
            <v>500</v>
          </cell>
        </row>
        <row r="1300">
          <cell r="A1300">
            <v>1300</v>
          </cell>
          <cell r="C1300" t="str">
            <v>SET ANCHOR</v>
          </cell>
          <cell r="D1300" t="str">
            <v>3/8"</v>
          </cell>
          <cell r="E1300" t="str">
            <v>EA</v>
          </cell>
          <cell r="L1300" t="str">
            <v>(주)동명 ENG.</v>
          </cell>
          <cell r="M1300">
            <v>170</v>
          </cell>
          <cell r="S1300">
            <v>170</v>
          </cell>
        </row>
        <row r="1301">
          <cell r="A1301">
            <v>1301</v>
          </cell>
          <cell r="C1301" t="str">
            <v>STRONG ANCHOR</v>
          </cell>
          <cell r="D1301" t="str">
            <v>3/8"</v>
          </cell>
          <cell r="E1301" t="str">
            <v>EA</v>
          </cell>
          <cell r="L1301" t="str">
            <v>(주)동명 ENG.</v>
          </cell>
          <cell r="M1301">
            <v>120</v>
          </cell>
          <cell r="S1301">
            <v>120</v>
          </cell>
        </row>
        <row r="1302">
          <cell r="A1302">
            <v>1302</v>
          </cell>
          <cell r="C1302" t="str">
            <v>THREAD ROD</v>
          </cell>
          <cell r="D1302" t="str">
            <v>3/8"</v>
          </cell>
          <cell r="E1302" t="str">
            <v>m</v>
          </cell>
          <cell r="L1302" t="str">
            <v>(주)동명 ENG.</v>
          </cell>
          <cell r="M1302">
            <v>500</v>
          </cell>
          <cell r="S1302">
            <v>500</v>
          </cell>
        </row>
        <row r="1303">
          <cell r="A1303">
            <v>1303</v>
          </cell>
          <cell r="C1303" t="str">
            <v>SQUARE WASHER</v>
          </cell>
          <cell r="D1303" t="str">
            <v>φ 11</v>
          </cell>
          <cell r="E1303" t="str">
            <v>EA</v>
          </cell>
          <cell r="L1303" t="str">
            <v>(주)동명 ENG.</v>
          </cell>
          <cell r="M1303">
            <v>200</v>
          </cell>
          <cell r="S1303">
            <v>200</v>
          </cell>
        </row>
        <row r="1304">
          <cell r="A1304">
            <v>1304</v>
          </cell>
          <cell r="C1304" t="str">
            <v>HEX H.B/NUT</v>
          </cell>
          <cell r="D1304" t="str">
            <v>W/WASHER 3/8"</v>
          </cell>
          <cell r="E1304" t="str">
            <v>SET</v>
          </cell>
          <cell r="L1304" t="str">
            <v>(주)동명 ENG.</v>
          </cell>
          <cell r="M1304">
            <v>60</v>
          </cell>
          <cell r="S1304">
            <v>60</v>
          </cell>
        </row>
        <row r="1305">
          <cell r="A1305">
            <v>1305</v>
          </cell>
          <cell r="C1305" t="str">
            <v>VARIABLE BRACKET</v>
          </cell>
          <cell r="D1305" t="str">
            <v>L 200</v>
          </cell>
          <cell r="E1305" t="str">
            <v>SET</v>
          </cell>
          <cell r="J1305">
            <v>881</v>
          </cell>
          <cell r="K1305">
            <v>16840</v>
          </cell>
          <cell r="S1305">
            <v>16840</v>
          </cell>
          <cell r="V1305" t="str">
            <v>내선</v>
          </cell>
          <cell r="W1305">
            <v>0.16</v>
          </cell>
          <cell r="X1305" t="str">
            <v>보인</v>
          </cell>
          <cell r="Y1305">
            <v>7.1999999999999995E-2</v>
          </cell>
        </row>
        <row r="1306">
          <cell r="A1306">
            <v>1306</v>
          </cell>
          <cell r="C1306" t="str">
            <v>VARIABLE BRACKET</v>
          </cell>
          <cell r="D1306" t="str">
            <v>L 250</v>
          </cell>
          <cell r="E1306" t="str">
            <v>SET</v>
          </cell>
          <cell r="J1306">
            <v>881</v>
          </cell>
          <cell r="K1306">
            <v>17740</v>
          </cell>
          <cell r="S1306">
            <v>17740</v>
          </cell>
          <cell r="V1306" t="str">
            <v>내선</v>
          </cell>
          <cell r="W1306">
            <v>0.16</v>
          </cell>
          <cell r="X1306" t="str">
            <v>보인</v>
          </cell>
          <cell r="Y1306">
            <v>7.1999999999999995E-2</v>
          </cell>
        </row>
        <row r="1307">
          <cell r="A1307">
            <v>1307</v>
          </cell>
          <cell r="C1307" t="str">
            <v>VARIABLE BRACKET</v>
          </cell>
          <cell r="D1307" t="str">
            <v>L 350</v>
          </cell>
          <cell r="E1307" t="str">
            <v>SET</v>
          </cell>
          <cell r="J1307">
            <v>881</v>
          </cell>
          <cell r="K1307">
            <v>18950</v>
          </cell>
          <cell r="S1307">
            <v>18950</v>
          </cell>
          <cell r="V1307" t="str">
            <v>내선</v>
          </cell>
          <cell r="W1307">
            <v>0.16</v>
          </cell>
          <cell r="X1307" t="str">
            <v>보인</v>
          </cell>
          <cell r="Y1307">
            <v>7.1999999999999995E-2</v>
          </cell>
        </row>
        <row r="1308">
          <cell r="A1308">
            <v>1308</v>
          </cell>
          <cell r="C1308" t="str">
            <v>VARIABLE BRACKET</v>
          </cell>
          <cell r="D1308" t="str">
            <v>L 450</v>
          </cell>
          <cell r="E1308" t="str">
            <v>SET</v>
          </cell>
          <cell r="J1308">
            <v>881</v>
          </cell>
          <cell r="K1308">
            <v>20480</v>
          </cell>
          <cell r="S1308">
            <v>20480</v>
          </cell>
          <cell r="V1308" t="str">
            <v>내선</v>
          </cell>
          <cell r="W1308">
            <v>0.16</v>
          </cell>
          <cell r="X1308" t="str">
            <v>보인</v>
          </cell>
          <cell r="Y1308">
            <v>7.1999999999999995E-2</v>
          </cell>
        </row>
        <row r="1309">
          <cell r="A1309">
            <v>1309</v>
          </cell>
          <cell r="C1309" t="str">
            <v>VARIABLE BRACKET</v>
          </cell>
          <cell r="D1309" t="str">
            <v>L 550</v>
          </cell>
          <cell r="E1309" t="str">
            <v>SET</v>
          </cell>
          <cell r="J1309">
            <v>881</v>
          </cell>
          <cell r="K1309">
            <v>23060</v>
          </cell>
          <cell r="S1309">
            <v>23060</v>
          </cell>
          <cell r="V1309" t="str">
            <v>내선</v>
          </cell>
          <cell r="W1309">
            <v>0.16</v>
          </cell>
          <cell r="X1309" t="str">
            <v>보인</v>
          </cell>
          <cell r="Y1309">
            <v>7.1999999999999995E-2</v>
          </cell>
        </row>
        <row r="1310">
          <cell r="A1310">
            <v>1310</v>
          </cell>
          <cell r="C1310" t="str">
            <v>VARIABLE BRACKET</v>
          </cell>
          <cell r="D1310" t="str">
            <v>L 650</v>
          </cell>
          <cell r="E1310" t="str">
            <v>SET</v>
          </cell>
          <cell r="J1310">
            <v>881</v>
          </cell>
          <cell r="K1310">
            <v>25920</v>
          </cell>
          <cell r="S1310">
            <v>25920</v>
          </cell>
          <cell r="V1310" t="str">
            <v>내선</v>
          </cell>
          <cell r="W1310">
            <v>0.16</v>
          </cell>
          <cell r="X1310" t="str">
            <v>보인</v>
          </cell>
          <cell r="Y1310">
            <v>7.1999999999999995E-2</v>
          </cell>
        </row>
        <row r="1311">
          <cell r="A1311">
            <v>1311</v>
          </cell>
          <cell r="C1311" t="str">
            <v>RACE WAY BODY</v>
          </cell>
          <cell r="D1311" t="str">
            <v>40×40</v>
          </cell>
          <cell r="E1311" t="str">
            <v>m</v>
          </cell>
          <cell r="J1311">
            <v>881</v>
          </cell>
          <cell r="K1311">
            <v>2450</v>
          </cell>
          <cell r="S1311">
            <v>2450</v>
          </cell>
          <cell r="V1311" t="str">
            <v>내선</v>
          </cell>
          <cell r="W1311">
            <v>0.15</v>
          </cell>
        </row>
        <row r="1312">
          <cell r="A1312">
            <v>1312</v>
          </cell>
          <cell r="C1312" t="str">
            <v>RACE WAY BODY</v>
          </cell>
          <cell r="D1312" t="str">
            <v>70×40</v>
          </cell>
          <cell r="E1312" t="str">
            <v>m</v>
          </cell>
          <cell r="J1312">
            <v>881</v>
          </cell>
          <cell r="K1312">
            <v>2940</v>
          </cell>
          <cell r="S1312">
            <v>2940</v>
          </cell>
          <cell r="V1312" t="str">
            <v>내선</v>
          </cell>
          <cell r="W1312">
            <v>0.2</v>
          </cell>
        </row>
        <row r="1313">
          <cell r="A1313">
            <v>1313</v>
          </cell>
          <cell r="C1313" t="str">
            <v>RACE WAY COVER</v>
          </cell>
          <cell r="D1313" t="str">
            <v>40×40</v>
          </cell>
          <cell r="E1313" t="str">
            <v>m</v>
          </cell>
          <cell r="J1313">
            <v>881</v>
          </cell>
          <cell r="K1313">
            <v>890</v>
          </cell>
          <cell r="S1313">
            <v>890</v>
          </cell>
        </row>
        <row r="1314">
          <cell r="A1314">
            <v>1314</v>
          </cell>
          <cell r="C1314" t="str">
            <v>RACE WAY COVER</v>
          </cell>
          <cell r="D1314" t="str">
            <v>70×40</v>
          </cell>
          <cell r="E1314" t="str">
            <v>m</v>
          </cell>
          <cell r="J1314">
            <v>881</v>
          </cell>
          <cell r="K1314">
            <v>1350</v>
          </cell>
          <cell r="S1314">
            <v>1350</v>
          </cell>
        </row>
        <row r="1315">
          <cell r="A1315">
            <v>1315</v>
          </cell>
          <cell r="S1315" t="str">
            <v/>
          </cell>
        </row>
        <row r="1316">
          <cell r="A1316">
            <v>1316</v>
          </cell>
          <cell r="C1316" t="str">
            <v>RACE WAY JOIVER</v>
          </cell>
          <cell r="D1316" t="str">
            <v>40×40</v>
          </cell>
          <cell r="E1316" t="str">
            <v>EA</v>
          </cell>
          <cell r="H1316">
            <v>750</v>
          </cell>
          <cell r="I1316">
            <v>850</v>
          </cell>
          <cell r="S1316">
            <v>850</v>
          </cell>
        </row>
        <row r="1317">
          <cell r="A1317">
            <v>1317</v>
          </cell>
          <cell r="C1317" t="str">
            <v>RACE WAY JOIVER</v>
          </cell>
          <cell r="D1317" t="str">
            <v>70×40</v>
          </cell>
          <cell r="E1317" t="str">
            <v>EA</v>
          </cell>
          <cell r="H1317">
            <v>750</v>
          </cell>
          <cell r="I1317">
            <v>1300</v>
          </cell>
          <cell r="S1317">
            <v>1300</v>
          </cell>
        </row>
        <row r="1318">
          <cell r="A1318">
            <v>1318</v>
          </cell>
          <cell r="S1318" t="str">
            <v/>
          </cell>
        </row>
        <row r="1319">
          <cell r="A1319">
            <v>1319</v>
          </cell>
          <cell r="C1319" t="str">
            <v>RACE WAY HANGER</v>
          </cell>
          <cell r="D1319" t="str">
            <v>40×40</v>
          </cell>
          <cell r="E1319" t="str">
            <v>EA</v>
          </cell>
          <cell r="H1319">
            <v>750</v>
          </cell>
          <cell r="I1319">
            <v>850</v>
          </cell>
          <cell r="S1319">
            <v>850</v>
          </cell>
        </row>
        <row r="1320">
          <cell r="A1320">
            <v>1320</v>
          </cell>
          <cell r="C1320" t="str">
            <v>RACE WAY HANGER</v>
          </cell>
          <cell r="D1320" t="str">
            <v>70×40</v>
          </cell>
          <cell r="E1320" t="str">
            <v>EA</v>
          </cell>
          <cell r="H1320">
            <v>750</v>
          </cell>
          <cell r="I1320">
            <v>1300</v>
          </cell>
          <cell r="S1320">
            <v>1300</v>
          </cell>
        </row>
        <row r="1321">
          <cell r="A1321">
            <v>1321</v>
          </cell>
          <cell r="S1321" t="str">
            <v/>
          </cell>
        </row>
        <row r="1322">
          <cell r="A1322">
            <v>1322</v>
          </cell>
          <cell r="C1322" t="str">
            <v>RACE WAY END CAP</v>
          </cell>
          <cell r="D1322" t="str">
            <v>40×40</v>
          </cell>
          <cell r="E1322" t="str">
            <v>EA</v>
          </cell>
          <cell r="H1322">
            <v>750</v>
          </cell>
          <cell r="I1322">
            <v>650</v>
          </cell>
          <cell r="S1322">
            <v>650</v>
          </cell>
        </row>
        <row r="1323">
          <cell r="A1323">
            <v>1323</v>
          </cell>
          <cell r="C1323" t="str">
            <v>RACE WAY END CAP</v>
          </cell>
          <cell r="D1323" t="str">
            <v>70×40</v>
          </cell>
          <cell r="E1323" t="str">
            <v>EA</v>
          </cell>
          <cell r="H1323">
            <v>750</v>
          </cell>
          <cell r="I1323">
            <v>1050</v>
          </cell>
          <cell r="S1323">
            <v>1050</v>
          </cell>
        </row>
        <row r="1324">
          <cell r="A1324">
            <v>1324</v>
          </cell>
          <cell r="S1324" t="str">
            <v/>
          </cell>
        </row>
        <row r="1325">
          <cell r="A1325">
            <v>1325</v>
          </cell>
          <cell r="C1325" t="str">
            <v>RACE WAY H,V/ELBOW</v>
          </cell>
          <cell r="D1325" t="str">
            <v>40×40</v>
          </cell>
          <cell r="E1325" t="str">
            <v>EA</v>
          </cell>
          <cell r="H1325">
            <v>750</v>
          </cell>
          <cell r="I1325">
            <v>1850</v>
          </cell>
          <cell r="S1325">
            <v>1850</v>
          </cell>
        </row>
        <row r="1326">
          <cell r="A1326">
            <v>1326</v>
          </cell>
          <cell r="C1326" t="str">
            <v>RACE WAY H,V/ELBOW</v>
          </cell>
          <cell r="D1326" t="str">
            <v>70×40</v>
          </cell>
          <cell r="E1326" t="str">
            <v>EA</v>
          </cell>
          <cell r="H1326">
            <v>750</v>
          </cell>
          <cell r="I1326">
            <v>2450</v>
          </cell>
          <cell r="S1326">
            <v>2450</v>
          </cell>
        </row>
        <row r="1327">
          <cell r="A1327">
            <v>1327</v>
          </cell>
          <cell r="S1327" t="str">
            <v/>
          </cell>
        </row>
        <row r="1328">
          <cell r="A1328">
            <v>1328</v>
          </cell>
          <cell r="C1328" t="str">
            <v>RACE WAY BOX CONN.</v>
          </cell>
          <cell r="D1328" t="str">
            <v>40×40</v>
          </cell>
          <cell r="E1328" t="str">
            <v>EA</v>
          </cell>
          <cell r="H1328">
            <v>750</v>
          </cell>
          <cell r="I1328">
            <v>1050</v>
          </cell>
          <cell r="S1328">
            <v>1050</v>
          </cell>
        </row>
        <row r="1329">
          <cell r="A1329">
            <v>1329</v>
          </cell>
          <cell r="S1329" t="str">
            <v/>
          </cell>
        </row>
        <row r="1330">
          <cell r="A1330">
            <v>1330</v>
          </cell>
          <cell r="S1330" t="str">
            <v/>
          </cell>
        </row>
        <row r="1331">
          <cell r="A1331">
            <v>1331</v>
          </cell>
          <cell r="C1331" t="str">
            <v>CABLE DUCT</v>
          </cell>
          <cell r="D1331" t="str">
            <v>150W×100H</v>
          </cell>
          <cell r="E1331" t="str">
            <v>m</v>
          </cell>
          <cell r="H1331" t="str">
            <v>753(95,01)</v>
          </cell>
          <cell r="I1331">
            <v>13500</v>
          </cell>
          <cell r="S1331">
            <v>13500</v>
          </cell>
          <cell r="V1331" t="str">
            <v>내선</v>
          </cell>
          <cell r="W1331">
            <v>0.4</v>
          </cell>
        </row>
        <row r="1332">
          <cell r="A1332">
            <v>1332</v>
          </cell>
          <cell r="C1332" t="str">
            <v>CABLE DUCT</v>
          </cell>
          <cell r="D1332" t="str">
            <v>200W×100H</v>
          </cell>
          <cell r="E1332" t="str">
            <v>m</v>
          </cell>
          <cell r="H1332" t="str">
            <v>753(95,01)</v>
          </cell>
          <cell r="I1332">
            <v>15850</v>
          </cell>
          <cell r="S1332">
            <v>15850</v>
          </cell>
          <cell r="V1332" t="str">
            <v>내선</v>
          </cell>
          <cell r="W1332">
            <v>0.5</v>
          </cell>
        </row>
        <row r="1333">
          <cell r="A1333">
            <v>1333</v>
          </cell>
          <cell r="C1333" t="str">
            <v>CABLE DUCT</v>
          </cell>
          <cell r="D1333" t="str">
            <v>300W×100H</v>
          </cell>
          <cell r="E1333" t="str">
            <v>m</v>
          </cell>
          <cell r="H1333" t="str">
            <v>753(95,01)</v>
          </cell>
          <cell r="I1333">
            <v>20550</v>
          </cell>
          <cell r="S1333">
            <v>20550</v>
          </cell>
          <cell r="V1333" t="str">
            <v>내선</v>
          </cell>
          <cell r="W1333">
            <v>0.5</v>
          </cell>
        </row>
        <row r="1334">
          <cell r="A1334">
            <v>1334</v>
          </cell>
          <cell r="S1334" t="str">
            <v/>
          </cell>
        </row>
        <row r="1335">
          <cell r="A1335">
            <v>1335</v>
          </cell>
          <cell r="C1335" t="str">
            <v>CABLE DUCT</v>
          </cell>
          <cell r="D1335" t="str">
            <v>600W×100H</v>
          </cell>
          <cell r="E1335" t="str">
            <v>m</v>
          </cell>
          <cell r="H1335" t="str">
            <v>753(95,01)</v>
          </cell>
          <cell r="I1335">
            <v>34650</v>
          </cell>
          <cell r="S1335">
            <v>34650</v>
          </cell>
          <cell r="V1335" t="str">
            <v>내선</v>
          </cell>
          <cell r="W1335">
            <v>0.6</v>
          </cell>
        </row>
        <row r="1336">
          <cell r="A1336">
            <v>1336</v>
          </cell>
          <cell r="S1336" t="str">
            <v/>
          </cell>
        </row>
        <row r="1337">
          <cell r="A1337">
            <v>1337</v>
          </cell>
          <cell r="C1337" t="str">
            <v>CABLE DUCT</v>
          </cell>
          <cell r="D1337" t="str">
            <v>150W×150H</v>
          </cell>
          <cell r="E1337" t="str">
            <v>m</v>
          </cell>
          <cell r="H1337" t="str">
            <v>753(95,01)</v>
          </cell>
          <cell r="I1337">
            <v>15850</v>
          </cell>
          <cell r="S1337">
            <v>15850</v>
          </cell>
          <cell r="V1337" t="str">
            <v>내선</v>
          </cell>
          <cell r="W1337">
            <v>0.5</v>
          </cell>
        </row>
        <row r="1338">
          <cell r="A1338">
            <v>1338</v>
          </cell>
          <cell r="C1338" t="str">
            <v>CABLE DUCT</v>
          </cell>
          <cell r="D1338" t="str">
            <v>200W×150H</v>
          </cell>
          <cell r="E1338" t="str">
            <v>m</v>
          </cell>
          <cell r="H1338" t="str">
            <v>753(95,01)</v>
          </cell>
          <cell r="I1338">
            <v>18200</v>
          </cell>
          <cell r="S1338">
            <v>18200</v>
          </cell>
          <cell r="V1338" t="str">
            <v>내선</v>
          </cell>
          <cell r="W1338">
            <v>0.5</v>
          </cell>
        </row>
        <row r="1339">
          <cell r="A1339">
            <v>1339</v>
          </cell>
          <cell r="C1339" t="str">
            <v>CABLE DUCT</v>
          </cell>
          <cell r="D1339" t="str">
            <v>300W×150H</v>
          </cell>
          <cell r="E1339" t="str">
            <v>m</v>
          </cell>
          <cell r="L1339" t="str">
            <v>성실엔지니어링</v>
          </cell>
          <cell r="M1339">
            <v>28300</v>
          </cell>
          <cell r="N1339" t="str">
            <v>파이오니아메탈</v>
          </cell>
          <cell r="O1339">
            <v>30690</v>
          </cell>
          <cell r="P1339" t="str">
            <v>대한엔지니어링</v>
          </cell>
          <cell r="Q1339">
            <v>23140</v>
          </cell>
          <cell r="S1339">
            <v>23140</v>
          </cell>
          <cell r="V1339" t="str">
            <v>내선</v>
          </cell>
          <cell r="W1339">
            <v>0.6</v>
          </cell>
        </row>
        <row r="1340">
          <cell r="A1340">
            <v>1340</v>
          </cell>
          <cell r="C1340" t="str">
            <v>CABLE DUCT</v>
          </cell>
          <cell r="D1340" t="str">
            <v>400W×150H</v>
          </cell>
          <cell r="E1340" t="str">
            <v>m</v>
          </cell>
          <cell r="I1340">
            <v>30000</v>
          </cell>
          <cell r="S1340">
            <v>30000</v>
          </cell>
          <cell r="V1340" t="str">
            <v>내선</v>
          </cell>
          <cell r="W1340">
            <v>0.6</v>
          </cell>
        </row>
        <row r="1341">
          <cell r="A1341">
            <v>1341</v>
          </cell>
          <cell r="C1341" t="str">
            <v>CABLE DUCT</v>
          </cell>
          <cell r="D1341" t="str">
            <v>600W×150H</v>
          </cell>
          <cell r="E1341" t="str">
            <v>m</v>
          </cell>
          <cell r="H1341" t="str">
            <v>753(95,01)</v>
          </cell>
          <cell r="I1341">
            <v>37000</v>
          </cell>
          <cell r="S1341">
            <v>37000</v>
          </cell>
          <cell r="V1341" t="str">
            <v>내선</v>
          </cell>
          <cell r="W1341">
            <v>1.4</v>
          </cell>
        </row>
        <row r="1342">
          <cell r="A1342">
            <v>1342</v>
          </cell>
          <cell r="S1342" t="str">
            <v/>
          </cell>
        </row>
        <row r="1343">
          <cell r="A1343">
            <v>1343</v>
          </cell>
          <cell r="C1343" t="str">
            <v>HOR. ELBOW</v>
          </cell>
          <cell r="D1343" t="str">
            <v>150W×100H</v>
          </cell>
          <cell r="E1343" t="str">
            <v>EA</v>
          </cell>
          <cell r="H1343" t="str">
            <v>753(95,01)</v>
          </cell>
          <cell r="I1343">
            <v>23300</v>
          </cell>
          <cell r="S1343">
            <v>23300</v>
          </cell>
          <cell r="V1343" t="str">
            <v>내선</v>
          </cell>
          <cell r="W1343">
            <v>0.4</v>
          </cell>
        </row>
        <row r="1344">
          <cell r="A1344">
            <v>1344</v>
          </cell>
          <cell r="C1344" t="str">
            <v>HOR. ELBOW</v>
          </cell>
          <cell r="D1344" t="str">
            <v>200W×100H</v>
          </cell>
          <cell r="E1344" t="str">
            <v>EA</v>
          </cell>
          <cell r="H1344" t="str">
            <v>753(95,01)</v>
          </cell>
          <cell r="I1344">
            <v>27150</v>
          </cell>
          <cell r="S1344">
            <v>27150</v>
          </cell>
          <cell r="V1344" t="str">
            <v>내선</v>
          </cell>
          <cell r="W1344">
            <v>0.5</v>
          </cell>
        </row>
        <row r="1345">
          <cell r="A1345">
            <v>1345</v>
          </cell>
          <cell r="C1345" t="str">
            <v>HOR. ELBOW</v>
          </cell>
          <cell r="D1345" t="str">
            <v>300W×100H</v>
          </cell>
          <cell r="E1345" t="str">
            <v>EA</v>
          </cell>
          <cell r="H1345" t="str">
            <v>753(95,01)</v>
          </cell>
          <cell r="I1345">
            <v>35850</v>
          </cell>
          <cell r="S1345">
            <v>35850</v>
          </cell>
          <cell r="V1345" t="str">
            <v>내선</v>
          </cell>
          <cell r="W1345">
            <v>0.5</v>
          </cell>
        </row>
        <row r="1346">
          <cell r="A1346">
            <v>1346</v>
          </cell>
          <cell r="S1346" t="str">
            <v/>
          </cell>
        </row>
        <row r="1347">
          <cell r="A1347">
            <v>1347</v>
          </cell>
          <cell r="C1347" t="str">
            <v>HOR. ELBOW</v>
          </cell>
          <cell r="D1347" t="str">
            <v>600W×100H</v>
          </cell>
          <cell r="E1347" t="str">
            <v>EA</v>
          </cell>
          <cell r="H1347" t="str">
            <v>753(95,01)</v>
          </cell>
          <cell r="I1347">
            <v>69900</v>
          </cell>
          <cell r="S1347">
            <v>69900</v>
          </cell>
          <cell r="V1347" t="str">
            <v>내선</v>
          </cell>
          <cell r="W1347">
            <v>0.6</v>
          </cell>
        </row>
        <row r="1348">
          <cell r="A1348">
            <v>1348</v>
          </cell>
          <cell r="S1348" t="str">
            <v/>
          </cell>
        </row>
        <row r="1349">
          <cell r="A1349">
            <v>1349</v>
          </cell>
          <cell r="C1349" t="str">
            <v>HOR. ELBOW</v>
          </cell>
          <cell r="D1349" t="str">
            <v>150W×150H</v>
          </cell>
          <cell r="E1349" t="str">
            <v>EA</v>
          </cell>
          <cell r="H1349" t="str">
            <v>753(95,01)</v>
          </cell>
          <cell r="I1349">
            <v>25550</v>
          </cell>
          <cell r="S1349">
            <v>25550</v>
          </cell>
          <cell r="V1349" t="str">
            <v>내선</v>
          </cell>
          <cell r="W1349">
            <v>0.5</v>
          </cell>
        </row>
        <row r="1350">
          <cell r="A1350">
            <v>1350</v>
          </cell>
          <cell r="C1350" t="str">
            <v>HOR. ELBOW</v>
          </cell>
          <cell r="D1350" t="str">
            <v>200W×150H</v>
          </cell>
          <cell r="E1350" t="str">
            <v>EA</v>
          </cell>
          <cell r="H1350" t="str">
            <v>753(95,01)</v>
          </cell>
          <cell r="I1350">
            <v>29550</v>
          </cell>
          <cell r="S1350">
            <v>29550</v>
          </cell>
          <cell r="V1350" t="str">
            <v>내선</v>
          </cell>
          <cell r="W1350">
            <v>0.5</v>
          </cell>
        </row>
        <row r="1351">
          <cell r="A1351">
            <v>1351</v>
          </cell>
          <cell r="C1351" t="str">
            <v>HOR. ELBOW</v>
          </cell>
          <cell r="D1351" t="str">
            <v>300W×150H</v>
          </cell>
          <cell r="E1351" t="str">
            <v>EA</v>
          </cell>
          <cell r="L1351" t="str">
            <v>성실엔지니어링</v>
          </cell>
          <cell r="M1351">
            <v>14700</v>
          </cell>
          <cell r="N1351" t="str">
            <v>파이오니아메탈</v>
          </cell>
          <cell r="O1351">
            <v>55240</v>
          </cell>
          <cell r="P1351" t="str">
            <v>대한엔지니어링</v>
          </cell>
          <cell r="Q1351">
            <v>34710</v>
          </cell>
          <cell r="S1351">
            <v>14700</v>
          </cell>
          <cell r="V1351" t="str">
            <v>내선</v>
          </cell>
          <cell r="W1351">
            <v>0.6</v>
          </cell>
        </row>
        <row r="1352">
          <cell r="A1352">
            <v>1352</v>
          </cell>
          <cell r="S1352" t="str">
            <v/>
          </cell>
        </row>
        <row r="1353">
          <cell r="A1353">
            <v>1353</v>
          </cell>
          <cell r="C1353" t="str">
            <v>HOR. ELBOW</v>
          </cell>
          <cell r="D1353" t="str">
            <v>600W×150H</v>
          </cell>
          <cell r="E1353" t="str">
            <v>EA</v>
          </cell>
          <cell r="H1353" t="str">
            <v>753(95,01)</v>
          </cell>
          <cell r="I1353">
            <v>73300</v>
          </cell>
          <cell r="S1353">
            <v>73300</v>
          </cell>
          <cell r="V1353" t="str">
            <v>내선</v>
          </cell>
          <cell r="W1353">
            <v>1.4</v>
          </cell>
        </row>
        <row r="1354">
          <cell r="A1354">
            <v>1354</v>
          </cell>
          <cell r="S1354" t="str">
            <v/>
          </cell>
        </row>
        <row r="1355">
          <cell r="A1355">
            <v>1355</v>
          </cell>
          <cell r="C1355" t="str">
            <v>HOR. TEE</v>
          </cell>
          <cell r="D1355" t="str">
            <v>150W×100H</v>
          </cell>
          <cell r="E1355" t="str">
            <v>EA</v>
          </cell>
          <cell r="H1355" t="str">
            <v>753(95,01)</v>
          </cell>
          <cell r="I1355">
            <v>37550</v>
          </cell>
          <cell r="S1355">
            <v>37550</v>
          </cell>
          <cell r="V1355" t="str">
            <v>내선</v>
          </cell>
          <cell r="W1355">
            <v>0.4</v>
          </cell>
        </row>
        <row r="1356">
          <cell r="A1356">
            <v>1356</v>
          </cell>
          <cell r="C1356" t="str">
            <v>HOR. TEE</v>
          </cell>
          <cell r="D1356" t="str">
            <v>200W×100H</v>
          </cell>
          <cell r="E1356" t="str">
            <v>EA</v>
          </cell>
          <cell r="H1356" t="str">
            <v>753(95,01)</v>
          </cell>
          <cell r="I1356">
            <v>42400</v>
          </cell>
          <cell r="S1356">
            <v>42400</v>
          </cell>
          <cell r="V1356" t="str">
            <v>내선</v>
          </cell>
          <cell r="W1356">
            <v>0.5</v>
          </cell>
        </row>
        <row r="1357">
          <cell r="A1357">
            <v>1357</v>
          </cell>
          <cell r="C1357" t="str">
            <v>HOR. TEE</v>
          </cell>
          <cell r="D1357" t="str">
            <v>300W×100H</v>
          </cell>
          <cell r="E1357" t="str">
            <v>EA</v>
          </cell>
          <cell r="H1357" t="str">
            <v>753(95,01)</v>
          </cell>
          <cell r="I1357">
            <v>53100</v>
          </cell>
          <cell r="S1357">
            <v>53100</v>
          </cell>
          <cell r="V1357" t="str">
            <v>내선</v>
          </cell>
          <cell r="W1357">
            <v>0.5</v>
          </cell>
        </row>
        <row r="1358">
          <cell r="A1358">
            <v>1358</v>
          </cell>
          <cell r="S1358" t="str">
            <v/>
          </cell>
        </row>
        <row r="1359">
          <cell r="A1359">
            <v>1359</v>
          </cell>
          <cell r="C1359" t="str">
            <v>HOR. TEE</v>
          </cell>
          <cell r="D1359" t="str">
            <v>600W×100H</v>
          </cell>
          <cell r="E1359" t="str">
            <v>EA</v>
          </cell>
          <cell r="H1359" t="str">
            <v>753(95,01)</v>
          </cell>
          <cell r="I1359">
            <v>93100</v>
          </cell>
          <cell r="S1359">
            <v>93100</v>
          </cell>
          <cell r="V1359" t="str">
            <v>내선</v>
          </cell>
          <cell r="W1359">
            <v>0.6</v>
          </cell>
        </row>
        <row r="1360">
          <cell r="A1360">
            <v>1360</v>
          </cell>
          <cell r="S1360" t="str">
            <v/>
          </cell>
        </row>
        <row r="1361">
          <cell r="A1361">
            <v>1361</v>
          </cell>
          <cell r="C1361" t="str">
            <v>HOR. TEE</v>
          </cell>
          <cell r="D1361" t="str">
            <v>150W×150H</v>
          </cell>
          <cell r="E1361" t="str">
            <v>EA</v>
          </cell>
          <cell r="H1361" t="str">
            <v>753(95,01)</v>
          </cell>
          <cell r="I1361">
            <v>40800</v>
          </cell>
          <cell r="S1361">
            <v>40800</v>
          </cell>
          <cell r="V1361" t="str">
            <v>내선</v>
          </cell>
          <cell r="W1361">
            <v>0.5</v>
          </cell>
        </row>
        <row r="1362">
          <cell r="A1362">
            <v>1362</v>
          </cell>
          <cell r="C1362" t="str">
            <v>HOR. TEE</v>
          </cell>
          <cell r="D1362" t="str">
            <v>200W×150H</v>
          </cell>
          <cell r="E1362" t="str">
            <v>EA</v>
          </cell>
          <cell r="H1362" t="str">
            <v>753(95,01)</v>
          </cell>
          <cell r="I1362">
            <v>47600</v>
          </cell>
          <cell r="S1362">
            <v>47600</v>
          </cell>
          <cell r="V1362" t="str">
            <v>내선</v>
          </cell>
          <cell r="W1362">
            <v>0.5</v>
          </cell>
        </row>
        <row r="1363">
          <cell r="A1363">
            <v>1363</v>
          </cell>
          <cell r="C1363" t="str">
            <v>HOR. TEE</v>
          </cell>
          <cell r="D1363" t="str">
            <v>300W×150H</v>
          </cell>
          <cell r="E1363" t="str">
            <v>EA</v>
          </cell>
          <cell r="H1363" t="str">
            <v>753(95,01)</v>
          </cell>
          <cell r="I1363">
            <v>56600</v>
          </cell>
          <cell r="S1363">
            <v>56600</v>
          </cell>
          <cell r="V1363" t="str">
            <v>내선</v>
          </cell>
          <cell r="W1363">
            <v>0.6</v>
          </cell>
        </row>
        <row r="1364">
          <cell r="A1364">
            <v>1364</v>
          </cell>
          <cell r="S1364" t="str">
            <v/>
          </cell>
        </row>
        <row r="1365">
          <cell r="A1365">
            <v>1365</v>
          </cell>
          <cell r="C1365" t="str">
            <v>HOR. TEE</v>
          </cell>
          <cell r="D1365" t="str">
            <v>600W×150H</v>
          </cell>
          <cell r="E1365" t="str">
            <v>EA</v>
          </cell>
          <cell r="H1365" t="str">
            <v>753(95,01)</v>
          </cell>
          <cell r="I1365">
            <v>97100</v>
          </cell>
          <cell r="S1365">
            <v>97100</v>
          </cell>
          <cell r="V1365" t="str">
            <v>내선</v>
          </cell>
          <cell r="W1365">
            <v>1.4</v>
          </cell>
        </row>
        <row r="1366">
          <cell r="A1366">
            <v>1366</v>
          </cell>
          <cell r="S1366" t="str">
            <v/>
          </cell>
        </row>
        <row r="1367">
          <cell r="A1367">
            <v>1367</v>
          </cell>
          <cell r="C1367" t="str">
            <v>HOR. CROSS</v>
          </cell>
          <cell r="D1367" t="str">
            <v>150W×100H</v>
          </cell>
          <cell r="E1367" t="str">
            <v>EA</v>
          </cell>
          <cell r="H1367" t="str">
            <v>753(95,01)</v>
          </cell>
          <cell r="I1367">
            <v>58000</v>
          </cell>
          <cell r="S1367">
            <v>58000</v>
          </cell>
          <cell r="V1367" t="str">
            <v>내선</v>
          </cell>
          <cell r="W1367">
            <v>0.4</v>
          </cell>
        </row>
        <row r="1368">
          <cell r="A1368">
            <v>1368</v>
          </cell>
          <cell r="C1368" t="str">
            <v>HOR. CROSS</v>
          </cell>
          <cell r="D1368" t="str">
            <v>200W×100H</v>
          </cell>
          <cell r="E1368" t="str">
            <v>EA</v>
          </cell>
          <cell r="H1368" t="str">
            <v>753(95,01)</v>
          </cell>
          <cell r="I1368">
            <v>63750</v>
          </cell>
          <cell r="S1368">
            <v>63750</v>
          </cell>
          <cell r="V1368" t="str">
            <v>내선</v>
          </cell>
          <cell r="W1368">
            <v>0.5</v>
          </cell>
        </row>
        <row r="1369">
          <cell r="A1369">
            <v>1369</v>
          </cell>
          <cell r="C1369" t="str">
            <v>HOR. CROSS</v>
          </cell>
          <cell r="D1369" t="str">
            <v>300W×100H</v>
          </cell>
          <cell r="E1369" t="str">
            <v>EA</v>
          </cell>
          <cell r="H1369" t="str">
            <v>753(95,01)</v>
          </cell>
          <cell r="I1369">
            <v>76250</v>
          </cell>
          <cell r="S1369">
            <v>76250</v>
          </cell>
          <cell r="V1369" t="str">
            <v>내선</v>
          </cell>
          <cell r="W1369">
            <v>0.5</v>
          </cell>
        </row>
        <row r="1370">
          <cell r="A1370">
            <v>1370</v>
          </cell>
          <cell r="S1370" t="str">
            <v/>
          </cell>
        </row>
        <row r="1371">
          <cell r="A1371">
            <v>1371</v>
          </cell>
          <cell r="C1371" t="str">
            <v>HOR. CROSS</v>
          </cell>
          <cell r="D1371" t="str">
            <v>600W×100H</v>
          </cell>
          <cell r="E1371" t="str">
            <v>EA</v>
          </cell>
          <cell r="H1371" t="str">
            <v>753(95,01)</v>
          </cell>
          <cell r="I1371">
            <v>121600</v>
          </cell>
          <cell r="S1371">
            <v>121600</v>
          </cell>
          <cell r="V1371" t="str">
            <v>내선</v>
          </cell>
          <cell r="W1371">
            <v>0.6</v>
          </cell>
        </row>
        <row r="1372">
          <cell r="A1372">
            <v>1372</v>
          </cell>
          <cell r="S1372" t="str">
            <v/>
          </cell>
        </row>
        <row r="1373">
          <cell r="A1373">
            <v>1373</v>
          </cell>
          <cell r="C1373" t="str">
            <v>HOR. CROSS</v>
          </cell>
          <cell r="D1373" t="str">
            <v>150W×150H</v>
          </cell>
          <cell r="E1373" t="str">
            <v>EA</v>
          </cell>
          <cell r="H1373" t="str">
            <v>753(95,01)</v>
          </cell>
          <cell r="I1373">
            <v>61750</v>
          </cell>
          <cell r="S1373">
            <v>61750</v>
          </cell>
          <cell r="V1373" t="str">
            <v>내선</v>
          </cell>
          <cell r="W1373">
            <v>0.5</v>
          </cell>
        </row>
        <row r="1374">
          <cell r="A1374">
            <v>1374</v>
          </cell>
          <cell r="C1374" t="str">
            <v>HOR. CROSS</v>
          </cell>
          <cell r="D1374" t="str">
            <v>200W×150H</v>
          </cell>
          <cell r="E1374" t="str">
            <v>EA</v>
          </cell>
          <cell r="H1374" t="str">
            <v>753(95,01)</v>
          </cell>
          <cell r="I1374">
            <v>67500</v>
          </cell>
          <cell r="S1374">
            <v>67500</v>
          </cell>
          <cell r="V1374" t="str">
            <v>내선</v>
          </cell>
          <cell r="W1374">
            <v>0.5</v>
          </cell>
        </row>
        <row r="1375">
          <cell r="A1375">
            <v>1375</v>
          </cell>
          <cell r="C1375" t="str">
            <v>HOR. CROSS</v>
          </cell>
          <cell r="D1375" t="str">
            <v>300W×150H</v>
          </cell>
          <cell r="E1375" t="str">
            <v>EA</v>
          </cell>
          <cell r="H1375" t="str">
            <v>753(95,01)</v>
          </cell>
          <cell r="I1375">
            <v>80000</v>
          </cell>
          <cell r="S1375">
            <v>80000</v>
          </cell>
          <cell r="V1375" t="str">
            <v>내선</v>
          </cell>
          <cell r="W1375">
            <v>0.6</v>
          </cell>
        </row>
        <row r="1376">
          <cell r="A1376">
            <v>1376</v>
          </cell>
          <cell r="S1376" t="str">
            <v/>
          </cell>
        </row>
        <row r="1377">
          <cell r="A1377">
            <v>1377</v>
          </cell>
          <cell r="C1377" t="str">
            <v>HOR. CROSS</v>
          </cell>
          <cell r="D1377" t="str">
            <v>600W×150H</v>
          </cell>
          <cell r="E1377" t="str">
            <v>EA</v>
          </cell>
          <cell r="H1377" t="str">
            <v>753(95,01)</v>
          </cell>
          <cell r="I1377">
            <v>125300</v>
          </cell>
          <cell r="S1377">
            <v>125300</v>
          </cell>
          <cell r="V1377" t="str">
            <v>내선</v>
          </cell>
          <cell r="W1377">
            <v>1.4</v>
          </cell>
        </row>
        <row r="1378">
          <cell r="A1378">
            <v>1378</v>
          </cell>
          <cell r="S1378" t="str">
            <v/>
          </cell>
        </row>
        <row r="1379">
          <cell r="A1379">
            <v>1379</v>
          </cell>
          <cell r="C1379" t="str">
            <v>VER. ELBOW</v>
          </cell>
          <cell r="D1379" t="str">
            <v>150W×100H</v>
          </cell>
          <cell r="E1379" t="str">
            <v>EA</v>
          </cell>
          <cell r="H1379" t="str">
            <v>753(95,01)</v>
          </cell>
          <cell r="I1379">
            <v>19300</v>
          </cell>
          <cell r="S1379">
            <v>19300</v>
          </cell>
          <cell r="V1379" t="str">
            <v>내선</v>
          </cell>
          <cell r="W1379">
            <v>0.4</v>
          </cell>
        </row>
        <row r="1380">
          <cell r="A1380">
            <v>1380</v>
          </cell>
          <cell r="C1380" t="str">
            <v>VER. ELBOW</v>
          </cell>
          <cell r="D1380" t="str">
            <v>200W×100H</v>
          </cell>
          <cell r="E1380" t="str">
            <v>EA</v>
          </cell>
          <cell r="H1380" t="str">
            <v>753(95,01)</v>
          </cell>
          <cell r="I1380">
            <v>21750</v>
          </cell>
          <cell r="S1380">
            <v>21750</v>
          </cell>
          <cell r="V1380" t="str">
            <v>내선</v>
          </cell>
          <cell r="W1380">
            <v>0.5</v>
          </cell>
        </row>
        <row r="1381">
          <cell r="A1381">
            <v>1381</v>
          </cell>
          <cell r="C1381" t="str">
            <v>VER. ELBOW</v>
          </cell>
          <cell r="D1381" t="str">
            <v>300W×100H</v>
          </cell>
          <cell r="E1381" t="str">
            <v>EA</v>
          </cell>
          <cell r="H1381" t="str">
            <v>753(95,01)</v>
          </cell>
          <cell r="I1381">
            <v>26600</v>
          </cell>
          <cell r="S1381">
            <v>26600</v>
          </cell>
          <cell r="V1381" t="str">
            <v>내선</v>
          </cell>
          <cell r="W1381">
            <v>0.5</v>
          </cell>
        </row>
        <row r="1382">
          <cell r="A1382">
            <v>1382</v>
          </cell>
          <cell r="S1382" t="str">
            <v/>
          </cell>
        </row>
        <row r="1383">
          <cell r="A1383">
            <v>1383</v>
          </cell>
          <cell r="C1383" t="str">
            <v>VER. ELBOW</v>
          </cell>
          <cell r="D1383" t="str">
            <v>600W×100H</v>
          </cell>
          <cell r="E1383" t="str">
            <v>EA</v>
          </cell>
          <cell r="H1383" t="str">
            <v>753(95,01)</v>
          </cell>
          <cell r="I1383">
            <v>41250</v>
          </cell>
          <cell r="S1383">
            <v>41250</v>
          </cell>
          <cell r="V1383" t="str">
            <v>내선</v>
          </cell>
          <cell r="W1383">
            <v>0.6</v>
          </cell>
        </row>
        <row r="1384">
          <cell r="A1384">
            <v>1384</v>
          </cell>
          <cell r="S1384" t="str">
            <v/>
          </cell>
        </row>
        <row r="1385">
          <cell r="A1385">
            <v>1385</v>
          </cell>
          <cell r="C1385" t="str">
            <v>VER. ELBOW</v>
          </cell>
          <cell r="D1385" t="str">
            <v>150W×150H</v>
          </cell>
          <cell r="E1385" t="str">
            <v>EA</v>
          </cell>
          <cell r="H1385" t="str">
            <v>753(95,01)</v>
          </cell>
          <cell r="I1385">
            <v>24550</v>
          </cell>
          <cell r="S1385">
            <v>24550</v>
          </cell>
          <cell r="V1385" t="str">
            <v>내선</v>
          </cell>
          <cell r="W1385">
            <v>0.5</v>
          </cell>
        </row>
        <row r="1386">
          <cell r="A1386">
            <v>1386</v>
          </cell>
          <cell r="C1386" t="str">
            <v>VER. ELBOW</v>
          </cell>
          <cell r="D1386" t="str">
            <v>200W×150H</v>
          </cell>
          <cell r="E1386" t="str">
            <v>EA</v>
          </cell>
          <cell r="H1386" t="str">
            <v>753(95,01)</v>
          </cell>
          <cell r="I1386">
            <v>27050</v>
          </cell>
          <cell r="S1386">
            <v>27050</v>
          </cell>
          <cell r="V1386" t="str">
            <v>내선</v>
          </cell>
          <cell r="W1386">
            <v>0.5</v>
          </cell>
        </row>
        <row r="1387">
          <cell r="A1387">
            <v>1387</v>
          </cell>
          <cell r="C1387" t="str">
            <v>VER. ELBOW</v>
          </cell>
          <cell r="D1387" t="str">
            <v>300W×150H</v>
          </cell>
          <cell r="E1387" t="str">
            <v>EA</v>
          </cell>
          <cell r="L1387" t="str">
            <v>성실엔지니어링</v>
          </cell>
          <cell r="M1387">
            <v>14700</v>
          </cell>
          <cell r="N1387" t="str">
            <v>파이오니아메탈</v>
          </cell>
          <cell r="O1387">
            <v>56780</v>
          </cell>
          <cell r="P1387" t="str">
            <v>대한엔지니어링</v>
          </cell>
          <cell r="Q1387">
            <v>37050</v>
          </cell>
          <cell r="S1387">
            <v>14700</v>
          </cell>
          <cell r="V1387" t="str">
            <v>내선</v>
          </cell>
          <cell r="W1387">
            <v>0.6</v>
          </cell>
        </row>
        <row r="1388">
          <cell r="A1388">
            <v>1388</v>
          </cell>
          <cell r="S1388" t="str">
            <v/>
          </cell>
        </row>
        <row r="1389">
          <cell r="A1389">
            <v>1389</v>
          </cell>
          <cell r="C1389" t="str">
            <v>VER. ELBOW</v>
          </cell>
          <cell r="D1389" t="str">
            <v>600W×150H</v>
          </cell>
          <cell r="E1389" t="str">
            <v>EA</v>
          </cell>
          <cell r="H1389" t="str">
            <v>753(95,01)</v>
          </cell>
          <cell r="I1389">
            <v>47750</v>
          </cell>
          <cell r="S1389">
            <v>47750</v>
          </cell>
          <cell r="V1389" t="str">
            <v>내선</v>
          </cell>
          <cell r="W1389">
            <v>1.4</v>
          </cell>
        </row>
        <row r="1390">
          <cell r="A1390">
            <v>1390</v>
          </cell>
          <cell r="S1390" t="str">
            <v/>
          </cell>
        </row>
        <row r="1391">
          <cell r="A1391">
            <v>1391</v>
          </cell>
          <cell r="C1391" t="str">
            <v>REDUCER</v>
          </cell>
          <cell r="D1391" t="str">
            <v>300W-150W (100 H)</v>
          </cell>
          <cell r="E1391" t="str">
            <v>EA</v>
          </cell>
          <cell r="H1391" t="str">
            <v>753(95,01)</v>
          </cell>
          <cell r="I1391">
            <v>18250</v>
          </cell>
          <cell r="S1391">
            <v>18250</v>
          </cell>
          <cell r="V1391" t="str">
            <v>내선</v>
          </cell>
          <cell r="W1391">
            <v>0.5</v>
          </cell>
        </row>
        <row r="1392">
          <cell r="A1392">
            <v>1392</v>
          </cell>
          <cell r="S1392" t="str">
            <v/>
          </cell>
        </row>
        <row r="1393">
          <cell r="A1393">
            <v>1393</v>
          </cell>
          <cell r="C1393" t="str">
            <v>REDUCER</v>
          </cell>
          <cell r="D1393" t="str">
            <v>600W-300W (100 H)</v>
          </cell>
          <cell r="E1393" t="str">
            <v>EA</v>
          </cell>
          <cell r="H1393" t="str">
            <v>753(95,01)</v>
          </cell>
          <cell r="I1393">
            <v>30450</v>
          </cell>
          <cell r="S1393">
            <v>30450</v>
          </cell>
          <cell r="V1393" t="str">
            <v>내선</v>
          </cell>
          <cell r="W1393">
            <v>0.6</v>
          </cell>
        </row>
        <row r="1394">
          <cell r="A1394">
            <v>1394</v>
          </cell>
          <cell r="S1394" t="str">
            <v/>
          </cell>
        </row>
        <row r="1395">
          <cell r="A1395">
            <v>1395</v>
          </cell>
          <cell r="C1395" t="str">
            <v>REDUCER</v>
          </cell>
          <cell r="D1395" t="str">
            <v>300W-150W (150 H)</v>
          </cell>
          <cell r="E1395" t="str">
            <v>EA</v>
          </cell>
          <cell r="H1395" t="str">
            <v>753(95,01)</v>
          </cell>
          <cell r="I1395">
            <v>20250</v>
          </cell>
          <cell r="S1395">
            <v>20250</v>
          </cell>
          <cell r="V1395" t="str">
            <v>내선</v>
          </cell>
          <cell r="W1395">
            <v>0.5</v>
          </cell>
        </row>
        <row r="1396">
          <cell r="A1396">
            <v>1396</v>
          </cell>
          <cell r="S1396" t="str">
            <v/>
          </cell>
        </row>
        <row r="1397">
          <cell r="A1397">
            <v>1397</v>
          </cell>
          <cell r="C1397" t="str">
            <v>REDUCER</v>
          </cell>
          <cell r="D1397" t="str">
            <v>600W-300W (150 H)</v>
          </cell>
          <cell r="E1397" t="str">
            <v>EA</v>
          </cell>
          <cell r="H1397" t="str">
            <v>753(95,01)</v>
          </cell>
          <cell r="I1397">
            <v>32650</v>
          </cell>
          <cell r="S1397">
            <v>32650</v>
          </cell>
          <cell r="V1397" t="str">
            <v>내선</v>
          </cell>
          <cell r="W1397">
            <v>0.6</v>
          </cell>
        </row>
        <row r="1398">
          <cell r="A1398">
            <v>1398</v>
          </cell>
          <cell r="C1398" t="str">
            <v>분전반</v>
          </cell>
          <cell r="D1398" t="str">
            <v>LP-1</v>
          </cell>
          <cell r="E1398" t="str">
            <v>면</v>
          </cell>
          <cell r="S1398">
            <v>0</v>
          </cell>
          <cell r="V1398" t="str">
            <v>내선</v>
          </cell>
          <cell r="W1398">
            <v>3.0030000000000001</v>
          </cell>
        </row>
        <row r="1399">
          <cell r="A1399">
            <v>1399</v>
          </cell>
          <cell r="C1399" t="str">
            <v>분전반</v>
          </cell>
          <cell r="D1399" t="str">
            <v>LP-2</v>
          </cell>
          <cell r="E1399" t="str">
            <v>면</v>
          </cell>
          <cell r="I1399" t="str">
            <v xml:space="preserve"> </v>
          </cell>
          <cell r="S1399">
            <v>0</v>
          </cell>
          <cell r="V1399" t="str">
            <v>내선</v>
          </cell>
          <cell r="W1399">
            <v>1.4690000000000001</v>
          </cell>
        </row>
        <row r="1400">
          <cell r="A1400">
            <v>1400</v>
          </cell>
          <cell r="C1400" t="str">
            <v>LOP-205,206(A,B)기초</v>
          </cell>
          <cell r="E1400" t="str">
            <v>면</v>
          </cell>
          <cell r="R1400">
            <v>96898</v>
          </cell>
          <cell r="S1400">
            <v>45581</v>
          </cell>
          <cell r="T1400">
            <v>1208</v>
          </cell>
          <cell r="AD1400" t="str">
            <v>제9호표</v>
          </cell>
        </row>
        <row r="1401">
          <cell r="A1401">
            <v>1401</v>
          </cell>
          <cell r="C1401" t="str">
            <v>LOP-303기초</v>
          </cell>
          <cell r="E1401" t="str">
            <v>면</v>
          </cell>
          <cell r="R1401">
            <v>96898</v>
          </cell>
          <cell r="S1401">
            <v>45581</v>
          </cell>
          <cell r="T1401">
            <v>1208</v>
          </cell>
          <cell r="AD1401" t="str">
            <v>제9호표</v>
          </cell>
        </row>
        <row r="1402">
          <cell r="A1402">
            <v>1402</v>
          </cell>
          <cell r="C1402" t="str">
            <v>LOP-200A~D기초</v>
          </cell>
          <cell r="E1402" t="str">
            <v>면</v>
          </cell>
          <cell r="R1402">
            <v>96898</v>
          </cell>
          <cell r="S1402">
            <v>45581</v>
          </cell>
          <cell r="T1402">
            <v>1208</v>
          </cell>
          <cell r="AD1402" t="str">
            <v>제9호표</v>
          </cell>
        </row>
        <row r="1403">
          <cell r="A1403">
            <v>1403</v>
          </cell>
          <cell r="C1403" t="str">
            <v>LOP-201(응집기)기초</v>
          </cell>
          <cell r="E1403" t="str">
            <v>면</v>
          </cell>
          <cell r="R1403">
            <v>96898</v>
          </cell>
          <cell r="S1403">
            <v>45581</v>
          </cell>
          <cell r="T1403">
            <v>1208</v>
          </cell>
          <cell r="AD1403" t="str">
            <v>제9호표</v>
          </cell>
        </row>
        <row r="1404">
          <cell r="A1404">
            <v>1404</v>
          </cell>
          <cell r="C1404" t="str">
            <v>관로굴착</v>
          </cell>
          <cell r="D1404" t="str">
            <v>(850W×750H)/m당</v>
          </cell>
          <cell r="E1404" t="str">
            <v>m</v>
          </cell>
          <cell r="R1404">
            <v>1674</v>
          </cell>
          <cell r="S1404">
            <v>28</v>
          </cell>
          <cell r="T1404">
            <v>149</v>
          </cell>
          <cell r="AD1404" t="str">
            <v>제16호표</v>
          </cell>
        </row>
        <row r="1405">
          <cell r="A1405">
            <v>1405</v>
          </cell>
          <cell r="C1405" t="str">
            <v>관로굴착</v>
          </cell>
          <cell r="D1405" t="str">
            <v>(1180W×1300H)/m당</v>
          </cell>
          <cell r="E1405" t="str">
            <v>m</v>
          </cell>
          <cell r="R1405">
            <v>3561</v>
          </cell>
          <cell r="S1405">
            <v>61</v>
          </cell>
          <cell r="T1405">
            <v>317</v>
          </cell>
          <cell r="AD1405" t="str">
            <v>제17호표</v>
          </cell>
        </row>
        <row r="1406">
          <cell r="A1406">
            <v>1406</v>
          </cell>
          <cell r="C1406" t="str">
            <v>LOP-502,504기초</v>
          </cell>
          <cell r="E1406" t="str">
            <v>면</v>
          </cell>
          <cell r="R1406">
            <v>96898</v>
          </cell>
          <cell r="S1406">
            <v>45581</v>
          </cell>
          <cell r="T1406">
            <v>1208</v>
          </cell>
          <cell r="AD1406" t="str">
            <v>제9호표</v>
          </cell>
        </row>
        <row r="1407">
          <cell r="A1407">
            <v>1407</v>
          </cell>
          <cell r="C1407" t="str">
            <v>LOP-701,702(A~D)기초</v>
          </cell>
          <cell r="E1407" t="str">
            <v>면</v>
          </cell>
          <cell r="R1407">
            <v>96898</v>
          </cell>
          <cell r="S1407">
            <v>45581</v>
          </cell>
          <cell r="T1407">
            <v>1208</v>
          </cell>
          <cell r="AD1407" t="str">
            <v>제9호표</v>
          </cell>
        </row>
        <row r="1408">
          <cell r="A1408">
            <v>1408</v>
          </cell>
          <cell r="C1408" t="str">
            <v>핸드홀</v>
          </cell>
          <cell r="D1408" t="str">
            <v>700×700×700</v>
          </cell>
          <cell r="E1408" t="str">
            <v>개소</v>
          </cell>
          <cell r="R1408">
            <v>199865</v>
          </cell>
          <cell r="S1408">
            <v>81472</v>
          </cell>
          <cell r="T1408">
            <v>3904</v>
          </cell>
          <cell r="AD1408" t="str">
            <v>제20호표</v>
          </cell>
        </row>
        <row r="1409">
          <cell r="A1409">
            <v>1409</v>
          </cell>
          <cell r="C1409" t="str">
            <v>맨-홀</v>
          </cell>
          <cell r="D1409" t="str">
            <v>1000×1000×1000</v>
          </cell>
          <cell r="E1409" t="str">
            <v>개소</v>
          </cell>
          <cell r="R1409">
            <v>502558</v>
          </cell>
          <cell r="S1409">
            <v>393656</v>
          </cell>
          <cell r="T1409">
            <v>12990</v>
          </cell>
          <cell r="AD1409" t="str">
            <v>제19호표</v>
          </cell>
        </row>
        <row r="1410">
          <cell r="A1410">
            <v>1410</v>
          </cell>
          <cell r="C1410" t="str">
            <v>맨-홀</v>
          </cell>
          <cell r="D1410" t="str">
            <v>1500×1500×1500</v>
          </cell>
          <cell r="E1410" t="str">
            <v>개소</v>
          </cell>
          <cell r="R1410">
            <v>763174</v>
          </cell>
          <cell r="S1410">
            <v>522478</v>
          </cell>
          <cell r="T1410">
            <v>16475</v>
          </cell>
          <cell r="AD1410" t="str">
            <v>제18호표</v>
          </cell>
        </row>
        <row r="1411">
          <cell r="A1411">
            <v>1411</v>
          </cell>
          <cell r="S1411" t="str">
            <v/>
          </cell>
        </row>
        <row r="1412">
          <cell r="A1412">
            <v>1412</v>
          </cell>
          <cell r="C1412" t="str">
            <v>제어반기초</v>
          </cell>
          <cell r="D1412" t="str">
            <v>650×850×1,000H</v>
          </cell>
          <cell r="E1412" t="str">
            <v>개소</v>
          </cell>
          <cell r="R1412">
            <v>81119</v>
          </cell>
          <cell r="S1412">
            <v>46493</v>
          </cell>
          <cell r="T1412">
            <v>879</v>
          </cell>
          <cell r="AD1412" t="str">
            <v>제15호표</v>
          </cell>
        </row>
        <row r="1413">
          <cell r="A1413">
            <v>1413</v>
          </cell>
          <cell r="C1413" t="str">
            <v>외등기초</v>
          </cell>
          <cell r="D1413" t="str">
            <v>일위대가</v>
          </cell>
          <cell r="E1413" t="str">
            <v>개소</v>
          </cell>
          <cell r="R1413">
            <v>96898</v>
          </cell>
          <cell r="S1413">
            <v>45581</v>
          </cell>
          <cell r="T1413">
            <v>1208</v>
          </cell>
          <cell r="AD1413" t="str">
            <v>제9호표</v>
          </cell>
        </row>
        <row r="1414">
          <cell r="A1414">
            <v>1414</v>
          </cell>
          <cell r="C1414" t="str">
            <v>가로등기초</v>
          </cell>
          <cell r="D1414" t="str">
            <v>5~9M POLE</v>
          </cell>
          <cell r="E1414" t="str">
            <v>개소</v>
          </cell>
          <cell r="R1414">
            <v>96898</v>
          </cell>
          <cell r="S1414">
            <v>45581</v>
          </cell>
          <cell r="T1414">
            <v>1208</v>
          </cell>
          <cell r="AD1414" t="str">
            <v>제9호표</v>
          </cell>
        </row>
        <row r="1415">
          <cell r="A1415">
            <v>1415</v>
          </cell>
          <cell r="C1415" t="str">
            <v>가로등기초</v>
          </cell>
          <cell r="D1415" t="str">
            <v>10~12M POLE</v>
          </cell>
          <cell r="E1415" t="str">
            <v>개소</v>
          </cell>
          <cell r="R1415">
            <v>163494</v>
          </cell>
          <cell r="S1415">
            <v>77450</v>
          </cell>
          <cell r="T1415">
            <v>1570</v>
          </cell>
          <cell r="AD1415" t="str">
            <v>제24호표</v>
          </cell>
        </row>
        <row r="1416">
          <cell r="A1416">
            <v>1416</v>
          </cell>
          <cell r="C1416" t="str">
            <v>제어반기초</v>
          </cell>
          <cell r="E1416" t="str">
            <v>개소</v>
          </cell>
          <cell r="R1416">
            <v>96898</v>
          </cell>
          <cell r="S1416">
            <v>45581</v>
          </cell>
          <cell r="T1416">
            <v>1208</v>
          </cell>
          <cell r="AD1416" t="str">
            <v>제9호표</v>
          </cell>
        </row>
        <row r="1417">
          <cell r="A1417">
            <v>1417</v>
          </cell>
          <cell r="B1417" t="str">
            <v>중앙부경계</v>
          </cell>
          <cell r="C1417" t="str">
            <v>가로등기초</v>
          </cell>
          <cell r="D1417" t="str">
            <v>10M POLE 중앙배열</v>
          </cell>
          <cell r="E1417" t="str">
            <v>개소</v>
          </cell>
          <cell r="R1417">
            <v>92055</v>
          </cell>
          <cell r="S1417">
            <v>45499</v>
          </cell>
          <cell r="T1417">
            <v>778</v>
          </cell>
          <cell r="AD1417" t="str">
            <v>제25호표</v>
          </cell>
        </row>
        <row r="1418">
          <cell r="A1418">
            <v>1418</v>
          </cell>
          <cell r="C1418" t="str">
            <v>가로등기초이설</v>
          </cell>
          <cell r="D1418" t="str">
            <v>8~9M POLE(설치의30%)</v>
          </cell>
          <cell r="E1418" t="str">
            <v>개소</v>
          </cell>
          <cell r="R1418">
            <v>29069</v>
          </cell>
          <cell r="S1418">
            <v>13674</v>
          </cell>
          <cell r="T1418">
            <v>362</v>
          </cell>
        </row>
        <row r="1419">
          <cell r="A1419">
            <v>1419</v>
          </cell>
          <cell r="C1419" t="str">
            <v>가로등기초</v>
          </cell>
          <cell r="D1419" t="str">
            <v>ANCHOR BOLT 제작 설치</v>
          </cell>
          <cell r="E1419" t="str">
            <v>개소</v>
          </cell>
          <cell r="R1419">
            <v>22915</v>
          </cell>
          <cell r="S1419">
            <v>8505</v>
          </cell>
          <cell r="T1419">
            <v>778</v>
          </cell>
          <cell r="AD1419" t="str">
            <v>제8호표</v>
          </cell>
        </row>
        <row r="1420">
          <cell r="A1420">
            <v>1420</v>
          </cell>
          <cell r="S1420" t="str">
            <v/>
          </cell>
        </row>
        <row r="1421">
          <cell r="A1421">
            <v>1421</v>
          </cell>
          <cell r="S1421" t="str">
            <v/>
          </cell>
        </row>
        <row r="1422">
          <cell r="A1422">
            <v>1422</v>
          </cell>
          <cell r="C1422" t="str">
            <v>소화기BOX</v>
          </cell>
          <cell r="D1422" t="str">
            <v>SUS 600×250</v>
          </cell>
          <cell r="E1422" t="str">
            <v>EA</v>
          </cell>
          <cell r="L1422" t="str">
            <v>금성소방</v>
          </cell>
          <cell r="M1422">
            <v>85000</v>
          </cell>
          <cell r="S1422">
            <v>85000</v>
          </cell>
          <cell r="V1422" t="str">
            <v>내선</v>
          </cell>
          <cell r="W1422">
            <v>0.95</v>
          </cell>
        </row>
        <row r="1423">
          <cell r="A1423">
            <v>1423</v>
          </cell>
          <cell r="C1423" t="str">
            <v>소화기BOX</v>
          </cell>
          <cell r="D1423" t="str">
            <v>Steel 600×250</v>
          </cell>
          <cell r="E1423" t="str">
            <v>EA</v>
          </cell>
          <cell r="L1423" t="str">
            <v>금성소방</v>
          </cell>
          <cell r="M1423">
            <v>54000</v>
          </cell>
          <cell r="S1423">
            <v>54000</v>
          </cell>
          <cell r="V1423" t="str">
            <v>내선</v>
          </cell>
          <cell r="W1423">
            <v>0.95</v>
          </cell>
        </row>
        <row r="1424">
          <cell r="A1424">
            <v>1424</v>
          </cell>
          <cell r="C1424" t="str">
            <v>ABC 소화기</v>
          </cell>
          <cell r="D1424" t="str">
            <v>6.5㎏</v>
          </cell>
          <cell r="E1424" t="str">
            <v>대</v>
          </cell>
          <cell r="J1424">
            <v>985</v>
          </cell>
          <cell r="K1424">
            <v>28000</v>
          </cell>
          <cell r="S1424">
            <v>28000</v>
          </cell>
        </row>
        <row r="1425">
          <cell r="A1425">
            <v>1425</v>
          </cell>
          <cell r="C1425" t="str">
            <v>소화기표시램프</v>
          </cell>
          <cell r="E1425" t="str">
            <v>EA</v>
          </cell>
          <cell r="H1425">
            <v>666</v>
          </cell>
          <cell r="I1425">
            <v>35000</v>
          </cell>
          <cell r="S1425">
            <v>35000</v>
          </cell>
        </row>
        <row r="1426">
          <cell r="A1426">
            <v>1426</v>
          </cell>
          <cell r="C1426" t="str">
            <v>가로등주</v>
          </cell>
          <cell r="D1426" t="str">
            <v>SUS 2.5t 12M POLE  1등용</v>
          </cell>
          <cell r="E1426" t="str">
            <v>주</v>
          </cell>
          <cell r="H1426">
            <v>763</v>
          </cell>
          <cell r="I1426">
            <v>827327</v>
          </cell>
          <cell r="S1426">
            <v>827327</v>
          </cell>
        </row>
        <row r="1427">
          <cell r="A1427">
            <v>1427</v>
          </cell>
          <cell r="C1427" t="str">
            <v>가로등주</v>
          </cell>
          <cell r="D1427" t="str">
            <v>SUS 2.5t 12M POLE  2등용</v>
          </cell>
          <cell r="E1427" t="str">
            <v>주</v>
          </cell>
          <cell r="H1427">
            <v>763</v>
          </cell>
          <cell r="I1427">
            <v>941418</v>
          </cell>
          <cell r="S1427">
            <v>941418</v>
          </cell>
        </row>
        <row r="1428">
          <cell r="A1428">
            <v>1428</v>
          </cell>
          <cell r="S1428" t="str">
            <v/>
          </cell>
        </row>
        <row r="1429">
          <cell r="A1429">
            <v>1429</v>
          </cell>
          <cell r="S1429" t="str">
            <v/>
          </cell>
        </row>
        <row r="1430">
          <cell r="A1430">
            <v>1430</v>
          </cell>
          <cell r="C1430" t="str">
            <v>CCD COLOR CAMERA</v>
          </cell>
          <cell r="D1430" t="str">
            <v>0.57LUX</v>
          </cell>
          <cell r="E1430" t="str">
            <v>EA</v>
          </cell>
          <cell r="J1430">
            <v>985</v>
          </cell>
          <cell r="K1430">
            <v>1500000</v>
          </cell>
          <cell r="L1430" t="str">
            <v>한국전자미디어</v>
          </cell>
          <cell r="M1430">
            <v>1500000</v>
          </cell>
          <cell r="N1430" t="str">
            <v>다성테크닉스</v>
          </cell>
          <cell r="O1430">
            <v>1650000</v>
          </cell>
          <cell r="P1430" t="str">
            <v>한미통신</v>
          </cell>
          <cell r="Q1430">
            <v>1800000</v>
          </cell>
          <cell r="S1430">
            <v>1500000</v>
          </cell>
          <cell r="V1430" t="str">
            <v>통설</v>
          </cell>
          <cell r="W1430">
            <v>0.3</v>
          </cell>
          <cell r="Z1430" t="str">
            <v>통신기사2급</v>
          </cell>
          <cell r="AA1430">
            <v>0.5</v>
          </cell>
        </row>
        <row r="1431">
          <cell r="A1431">
            <v>1431</v>
          </cell>
          <cell r="C1431" t="str">
            <v>AUTO-ZOOM LENZ</v>
          </cell>
          <cell r="D1431" t="str">
            <v>8-80mm</v>
          </cell>
          <cell r="E1431" t="str">
            <v>EA</v>
          </cell>
          <cell r="J1431">
            <v>985</v>
          </cell>
          <cell r="K1431">
            <v>1220000</v>
          </cell>
          <cell r="L1431" t="str">
            <v>한국전자미디어</v>
          </cell>
          <cell r="M1431">
            <v>1220000</v>
          </cell>
          <cell r="N1431" t="str">
            <v>다성테크닉스</v>
          </cell>
          <cell r="O1431">
            <v>1300000</v>
          </cell>
          <cell r="P1431" t="str">
            <v>한미통신</v>
          </cell>
          <cell r="Q1431">
            <v>1350000</v>
          </cell>
          <cell r="S1431">
            <v>1220000</v>
          </cell>
        </row>
        <row r="1432">
          <cell r="A1432">
            <v>1432</v>
          </cell>
          <cell r="C1432" t="str">
            <v>PAN/TILT</v>
          </cell>
          <cell r="D1432" t="str">
            <v>IN DOOR</v>
          </cell>
          <cell r="E1432" t="str">
            <v>EA</v>
          </cell>
          <cell r="J1432">
            <v>985</v>
          </cell>
          <cell r="K1432">
            <v>600000</v>
          </cell>
          <cell r="L1432" t="str">
            <v>한국전자미디어</v>
          </cell>
          <cell r="M1432">
            <v>700000</v>
          </cell>
          <cell r="N1432" t="str">
            <v>다성테크닉스</v>
          </cell>
          <cell r="O1432">
            <v>700000</v>
          </cell>
          <cell r="P1432" t="str">
            <v>한미통신</v>
          </cell>
          <cell r="Q1432">
            <v>600000</v>
          </cell>
          <cell r="S1432">
            <v>600000</v>
          </cell>
        </row>
        <row r="1433">
          <cell r="A1433">
            <v>1433</v>
          </cell>
          <cell r="C1433" t="str">
            <v>P/T ZOOM CONTROLER</v>
          </cell>
          <cell r="D1433" t="str">
            <v>4CH</v>
          </cell>
          <cell r="E1433" t="str">
            <v>EA</v>
          </cell>
          <cell r="J1433">
            <v>985</v>
          </cell>
          <cell r="K1433">
            <v>650000</v>
          </cell>
          <cell r="L1433" t="str">
            <v>한국전자미디어</v>
          </cell>
          <cell r="M1433">
            <v>680000</v>
          </cell>
          <cell r="N1433" t="str">
            <v>다성테크닉스</v>
          </cell>
          <cell r="O1433">
            <v>650000</v>
          </cell>
          <cell r="P1433" t="str">
            <v>한미통신</v>
          </cell>
          <cell r="Q1433">
            <v>670000</v>
          </cell>
          <cell r="S1433">
            <v>650000</v>
          </cell>
          <cell r="V1433" t="str">
            <v>통설</v>
          </cell>
          <cell r="W1433">
            <v>0.36</v>
          </cell>
          <cell r="X1433" t="str">
            <v>보인</v>
          </cell>
          <cell r="Y1433">
            <v>0.2</v>
          </cell>
          <cell r="Z1433" t="str">
            <v>통신기사2급</v>
          </cell>
          <cell r="AA1433">
            <v>0.21</v>
          </cell>
        </row>
        <row r="1434">
          <cell r="A1434">
            <v>1434</v>
          </cell>
          <cell r="C1434" t="str">
            <v>CAMERA HOUSING</v>
          </cell>
          <cell r="D1434" t="str">
            <v>실내형</v>
          </cell>
          <cell r="E1434" t="str">
            <v>EA</v>
          </cell>
          <cell r="J1434">
            <v>985</v>
          </cell>
          <cell r="K1434">
            <v>250000</v>
          </cell>
          <cell r="L1434" t="str">
            <v>한국전자미디어</v>
          </cell>
          <cell r="M1434">
            <v>250000</v>
          </cell>
          <cell r="N1434" t="str">
            <v>다성테크닉스</v>
          </cell>
          <cell r="O1434">
            <v>280000</v>
          </cell>
          <cell r="P1434" t="str">
            <v>한미통신</v>
          </cell>
          <cell r="Q1434">
            <v>250000</v>
          </cell>
          <cell r="S1434">
            <v>250000</v>
          </cell>
          <cell r="V1434" t="str">
            <v>통설</v>
          </cell>
          <cell r="W1434">
            <v>0.72</v>
          </cell>
          <cell r="X1434" t="str">
            <v>보인</v>
          </cell>
          <cell r="Y1434">
            <v>0.72</v>
          </cell>
        </row>
        <row r="1435">
          <cell r="A1435">
            <v>1435</v>
          </cell>
          <cell r="C1435" t="str">
            <v>CAMERA BRACKET</v>
          </cell>
          <cell r="D1435" t="str">
            <v>벽부형</v>
          </cell>
          <cell r="E1435" t="str">
            <v>EA</v>
          </cell>
          <cell r="J1435">
            <v>985</v>
          </cell>
          <cell r="K1435">
            <v>160000</v>
          </cell>
          <cell r="L1435" t="str">
            <v>한국전자미디어</v>
          </cell>
          <cell r="M1435">
            <v>170000</v>
          </cell>
          <cell r="N1435" t="str">
            <v>다성테크닉스</v>
          </cell>
          <cell r="O1435">
            <v>160000</v>
          </cell>
          <cell r="P1435" t="str">
            <v>한미통신</v>
          </cell>
          <cell r="Q1435">
            <v>160000</v>
          </cell>
          <cell r="S1435">
            <v>160000</v>
          </cell>
        </row>
        <row r="1436">
          <cell r="A1436">
            <v>1436</v>
          </cell>
          <cell r="C1436" t="str">
            <v>AUTO SELECTOR</v>
          </cell>
          <cell r="D1436" t="str">
            <v>6CH</v>
          </cell>
          <cell r="E1436" t="str">
            <v>EA</v>
          </cell>
          <cell r="H1436">
            <v>858</v>
          </cell>
          <cell r="I1436">
            <v>280000</v>
          </cell>
          <cell r="L1436" t="str">
            <v>한국전자미디어</v>
          </cell>
          <cell r="M1436">
            <v>280000</v>
          </cell>
          <cell r="N1436" t="str">
            <v>다성테크닉스</v>
          </cell>
          <cell r="O1436">
            <v>320000</v>
          </cell>
          <cell r="P1436" t="str">
            <v>한미통신</v>
          </cell>
          <cell r="Q1436">
            <v>300000</v>
          </cell>
          <cell r="S1436">
            <v>280000</v>
          </cell>
          <cell r="V1436" t="str">
            <v>통설</v>
          </cell>
          <cell r="W1436">
            <v>0.36</v>
          </cell>
          <cell r="X1436" t="str">
            <v>보인</v>
          </cell>
          <cell r="Y1436">
            <v>0.2</v>
          </cell>
          <cell r="Z1436" t="str">
            <v>통신기사2급</v>
          </cell>
          <cell r="AA1436">
            <v>0.21</v>
          </cell>
        </row>
        <row r="1437">
          <cell r="A1437">
            <v>1437</v>
          </cell>
          <cell r="C1437" t="str">
            <v>I/D GENERATOR</v>
          </cell>
          <cell r="D1437" t="str">
            <v>년,월,일,시,분,초</v>
          </cell>
          <cell r="E1437" t="str">
            <v>EA</v>
          </cell>
          <cell r="H1437">
            <v>858</v>
          </cell>
          <cell r="I1437">
            <v>380000</v>
          </cell>
          <cell r="J1437">
            <v>982</v>
          </cell>
          <cell r="K1437">
            <v>380000</v>
          </cell>
          <cell r="L1437" t="str">
            <v>한국전자미디어</v>
          </cell>
          <cell r="M1437">
            <v>380000</v>
          </cell>
          <cell r="N1437" t="str">
            <v>다성테크닉스</v>
          </cell>
          <cell r="O1437">
            <v>450000</v>
          </cell>
          <cell r="P1437" t="str">
            <v>한미통신</v>
          </cell>
          <cell r="Q1437">
            <v>400000</v>
          </cell>
          <cell r="S1437">
            <v>380000</v>
          </cell>
          <cell r="V1437" t="str">
            <v>통설</v>
          </cell>
          <cell r="W1437">
            <v>0.36</v>
          </cell>
          <cell r="X1437" t="str">
            <v>보인</v>
          </cell>
          <cell r="Y1437">
            <v>0.2</v>
          </cell>
          <cell r="Z1437" t="str">
            <v>통신기사2급</v>
          </cell>
          <cell r="AA1437">
            <v>0.21</v>
          </cell>
        </row>
        <row r="1438">
          <cell r="A1438">
            <v>1438</v>
          </cell>
          <cell r="C1438" t="str">
            <v>POWER CONTROLLER</v>
          </cell>
          <cell r="E1438" t="str">
            <v>EA</v>
          </cell>
          <cell r="J1438">
            <v>985</v>
          </cell>
          <cell r="K1438">
            <v>200000</v>
          </cell>
          <cell r="L1438" t="str">
            <v>한국전자미디어</v>
          </cell>
          <cell r="M1438">
            <v>250000</v>
          </cell>
          <cell r="N1438" t="str">
            <v>다성테크닉스</v>
          </cell>
          <cell r="O1438">
            <v>200000</v>
          </cell>
          <cell r="P1438" t="str">
            <v>한미통신</v>
          </cell>
          <cell r="Q1438">
            <v>230000</v>
          </cell>
          <cell r="S1438">
            <v>200000</v>
          </cell>
          <cell r="V1438" t="str">
            <v>통설</v>
          </cell>
          <cell r="W1438">
            <v>0.36</v>
          </cell>
          <cell r="Z1438" t="str">
            <v>통신기사2급</v>
          </cell>
          <cell r="AA1438">
            <v>0.21</v>
          </cell>
        </row>
        <row r="1439">
          <cell r="A1439">
            <v>1439</v>
          </cell>
          <cell r="C1439" t="str">
            <v>VTR</v>
          </cell>
          <cell r="D1439" t="str">
            <v>7 HEAD</v>
          </cell>
          <cell r="E1439" t="str">
            <v>EA</v>
          </cell>
          <cell r="J1439">
            <v>1097</v>
          </cell>
          <cell r="K1439">
            <v>753000</v>
          </cell>
          <cell r="L1439" t="str">
            <v>한국전자미디어</v>
          </cell>
          <cell r="M1439">
            <v>753000</v>
          </cell>
          <cell r="N1439" t="str">
            <v>다성테크닉스</v>
          </cell>
          <cell r="O1439">
            <v>753000</v>
          </cell>
          <cell r="P1439" t="str">
            <v>한미통신</v>
          </cell>
          <cell r="Q1439">
            <v>780000</v>
          </cell>
          <cell r="S1439">
            <v>753000</v>
          </cell>
          <cell r="V1439" t="str">
            <v>통설</v>
          </cell>
          <cell r="W1439">
            <v>0.38</v>
          </cell>
        </row>
        <row r="1440">
          <cell r="A1440">
            <v>1440</v>
          </cell>
          <cell r="C1440" t="str">
            <v>COLOR MONITOR</v>
          </cell>
          <cell r="D1440" t="str">
            <v>14"</v>
          </cell>
          <cell r="E1440" t="str">
            <v>EA</v>
          </cell>
          <cell r="J1440">
            <v>987</v>
          </cell>
          <cell r="K1440">
            <v>330000</v>
          </cell>
          <cell r="L1440" t="str">
            <v>한국전자미디어</v>
          </cell>
          <cell r="M1440">
            <v>330000</v>
          </cell>
          <cell r="N1440" t="str">
            <v>다성테크닉스</v>
          </cell>
          <cell r="O1440">
            <v>330000</v>
          </cell>
          <cell r="P1440" t="str">
            <v>한미통신</v>
          </cell>
          <cell r="Q1440">
            <v>350000</v>
          </cell>
          <cell r="S1440">
            <v>330000</v>
          </cell>
          <cell r="V1440" t="str">
            <v>통설</v>
          </cell>
          <cell r="W1440">
            <v>0.2</v>
          </cell>
          <cell r="Z1440" t="str">
            <v>통신기사2급</v>
          </cell>
          <cell r="AA1440">
            <v>0.2</v>
          </cell>
        </row>
        <row r="1441">
          <cell r="A1441">
            <v>1441</v>
          </cell>
          <cell r="C1441" t="str">
            <v>RACK CABINET</v>
          </cell>
          <cell r="D1441" t="str">
            <v>제작</v>
          </cell>
          <cell r="E1441" t="str">
            <v>EA</v>
          </cell>
          <cell r="L1441" t="str">
            <v>한국전자미디어</v>
          </cell>
          <cell r="M1441">
            <v>800000</v>
          </cell>
          <cell r="N1441" t="str">
            <v>다성테크닉스</v>
          </cell>
          <cell r="O1441">
            <v>800000</v>
          </cell>
          <cell r="P1441" t="str">
            <v>한미통신</v>
          </cell>
          <cell r="Q1441">
            <v>750000</v>
          </cell>
          <cell r="S1441">
            <v>750000</v>
          </cell>
        </row>
        <row r="1442">
          <cell r="A1442">
            <v>1442</v>
          </cell>
          <cell r="C1442" t="str">
            <v>송수신제어및영상레벨조정</v>
          </cell>
          <cell r="E1442" t="str">
            <v>CH</v>
          </cell>
          <cell r="S1442">
            <v>0</v>
          </cell>
          <cell r="V1442" t="str">
            <v>통설</v>
          </cell>
          <cell r="W1442">
            <v>0.65</v>
          </cell>
          <cell r="Z1442" t="str">
            <v>통신기사2급</v>
          </cell>
          <cell r="AA1442">
            <v>0.52</v>
          </cell>
        </row>
        <row r="1443">
          <cell r="A1443">
            <v>1443</v>
          </cell>
          <cell r="S1443" t="str">
            <v/>
          </cell>
        </row>
        <row r="1444">
          <cell r="A1444">
            <v>1444</v>
          </cell>
          <cell r="S1444" t="str">
            <v/>
          </cell>
        </row>
        <row r="1445">
          <cell r="A1445">
            <v>1445</v>
          </cell>
          <cell r="C1445" t="str">
            <v>중앙감시제어 시스템</v>
          </cell>
          <cell r="D1445" t="str">
            <v>TM/TC 포함</v>
          </cell>
          <cell r="E1445" t="str">
            <v>식</v>
          </cell>
          <cell r="L1445" t="str">
            <v>성화종합전기</v>
          </cell>
          <cell r="M1445">
            <v>364025032</v>
          </cell>
          <cell r="N1445" t="str">
            <v>광명제어</v>
          </cell>
          <cell r="O1445">
            <v>233422251</v>
          </cell>
          <cell r="P1445" t="str">
            <v>현대전원개발</v>
          </cell>
          <cell r="Q1445">
            <v>380320098</v>
          </cell>
          <cell r="S1445">
            <v>233422251</v>
          </cell>
        </row>
        <row r="1446">
          <cell r="A1446">
            <v>1446</v>
          </cell>
          <cell r="C1446" t="str">
            <v>현장 계기</v>
          </cell>
          <cell r="E1446" t="str">
            <v>식</v>
          </cell>
          <cell r="L1446" t="str">
            <v>성화종합전기</v>
          </cell>
          <cell r="M1446">
            <v>67624740</v>
          </cell>
          <cell r="N1446" t="str">
            <v>광명제어</v>
          </cell>
          <cell r="O1446">
            <v>156316572</v>
          </cell>
          <cell r="P1446" t="str">
            <v>현대전원개발</v>
          </cell>
          <cell r="Q1446">
            <v>167112000</v>
          </cell>
          <cell r="S1446">
            <v>67624740</v>
          </cell>
        </row>
        <row r="1447">
          <cell r="A1447">
            <v>1447</v>
          </cell>
          <cell r="C1447" t="str">
            <v>무정전전원장치(UPS)</v>
          </cell>
          <cell r="D1447" t="str">
            <v>10 KVA</v>
          </cell>
          <cell r="E1447" t="str">
            <v>식</v>
          </cell>
          <cell r="L1447" t="str">
            <v>성화종합전기</v>
          </cell>
          <cell r="M1447">
            <v>23302494</v>
          </cell>
          <cell r="N1447" t="str">
            <v>광명제어</v>
          </cell>
          <cell r="O1447">
            <v>21984279</v>
          </cell>
          <cell r="P1447" t="str">
            <v>현대전원개발</v>
          </cell>
          <cell r="Q1447">
            <v>24750000</v>
          </cell>
          <cell r="S1447">
            <v>21984279</v>
          </cell>
        </row>
        <row r="1448">
          <cell r="A1448">
            <v>1448</v>
          </cell>
          <cell r="C1448" t="str">
            <v>예비품및유지관리공구</v>
          </cell>
          <cell r="E1448" t="str">
            <v>식</v>
          </cell>
          <cell r="L1448" t="str">
            <v>성화종합전기</v>
          </cell>
          <cell r="M1448">
            <v>48351443</v>
          </cell>
          <cell r="N1448" t="str">
            <v>광명제어</v>
          </cell>
          <cell r="O1448">
            <v>11036000</v>
          </cell>
          <cell r="P1448" t="str">
            <v>현대전원개발</v>
          </cell>
          <cell r="Q1448">
            <v>26884000</v>
          </cell>
          <cell r="S1448">
            <v>11036000</v>
          </cell>
        </row>
        <row r="1449">
          <cell r="A1449">
            <v>1449</v>
          </cell>
          <cell r="C1449" t="str">
            <v>시운전비및교육비</v>
          </cell>
          <cell r="E1449" t="str">
            <v>식</v>
          </cell>
          <cell r="L1449" t="str">
            <v>성화종합전기</v>
          </cell>
          <cell r="M1449">
            <v>33903125</v>
          </cell>
          <cell r="N1449" t="str">
            <v>광명제어</v>
          </cell>
          <cell r="O1449">
            <v>14100000</v>
          </cell>
          <cell r="P1449" t="str">
            <v>현대전원개발</v>
          </cell>
          <cell r="Q1449">
            <v>13837164</v>
          </cell>
          <cell r="S1449">
            <v>13837164</v>
          </cell>
        </row>
        <row r="1450">
          <cell r="A1450">
            <v>1450</v>
          </cell>
          <cell r="S1450" t="str">
            <v/>
          </cell>
        </row>
        <row r="1451">
          <cell r="A1451">
            <v>1451</v>
          </cell>
          <cell r="S1451" t="str">
            <v/>
          </cell>
        </row>
        <row r="1452">
          <cell r="A1452">
            <v>1452</v>
          </cell>
          <cell r="C1452" t="str">
            <v>동 파이프</v>
          </cell>
          <cell r="D1452" t="str">
            <v>L-TYPE 1/2"</v>
          </cell>
          <cell r="E1452" t="str">
            <v>m</v>
          </cell>
          <cell r="H1452">
            <v>488</v>
          </cell>
          <cell r="I1452">
            <v>1580</v>
          </cell>
          <cell r="S1452">
            <v>1580</v>
          </cell>
          <cell r="V1452" t="str">
            <v>배관</v>
          </cell>
          <cell r="W1452">
            <v>3.1E-2</v>
          </cell>
          <cell r="X1452" t="str">
            <v>보인</v>
          </cell>
          <cell r="Y1452">
            <v>3.1E-2</v>
          </cell>
        </row>
        <row r="1453">
          <cell r="A1453">
            <v>1453</v>
          </cell>
          <cell r="C1453" t="str">
            <v>엘보</v>
          </cell>
          <cell r="D1453" t="str">
            <v>1/2"</v>
          </cell>
          <cell r="E1453" t="str">
            <v>EA</v>
          </cell>
          <cell r="H1453">
            <v>489</v>
          </cell>
          <cell r="I1453">
            <v>245</v>
          </cell>
          <cell r="S1453">
            <v>245</v>
          </cell>
        </row>
        <row r="1454">
          <cell r="A1454">
            <v>1454</v>
          </cell>
          <cell r="C1454" t="str">
            <v>TEE</v>
          </cell>
          <cell r="D1454" t="str">
            <v>1/2"</v>
          </cell>
          <cell r="E1454" t="str">
            <v>EA</v>
          </cell>
          <cell r="H1454">
            <v>489</v>
          </cell>
          <cell r="I1454">
            <v>534</v>
          </cell>
          <cell r="S1454">
            <v>534</v>
          </cell>
        </row>
        <row r="1455">
          <cell r="A1455">
            <v>1455</v>
          </cell>
          <cell r="C1455" t="str">
            <v>SAMP. PUMP</v>
          </cell>
          <cell r="D1455" t="str">
            <v>0.75kw</v>
          </cell>
          <cell r="E1455" t="str">
            <v>대</v>
          </cell>
          <cell r="S1455">
            <v>0</v>
          </cell>
        </row>
        <row r="1456">
          <cell r="A1456">
            <v>1456</v>
          </cell>
          <cell r="S1456" t="str">
            <v/>
          </cell>
        </row>
        <row r="1457">
          <cell r="A1457">
            <v>1457</v>
          </cell>
          <cell r="S1457" t="str">
            <v/>
          </cell>
        </row>
        <row r="1458">
          <cell r="A1458">
            <v>1458</v>
          </cell>
          <cell r="S1458" t="str">
            <v/>
          </cell>
        </row>
        <row r="1459">
          <cell r="A1459">
            <v>1459</v>
          </cell>
          <cell r="C1459" t="str">
            <v>위샤캡</v>
          </cell>
          <cell r="D1459" t="str">
            <v>ST 82C</v>
          </cell>
          <cell r="E1459" t="str">
            <v>EA</v>
          </cell>
          <cell r="S1459">
            <v>0</v>
          </cell>
          <cell r="V1459" t="str">
            <v>내선</v>
          </cell>
          <cell r="W1459">
            <v>0.04</v>
          </cell>
        </row>
        <row r="1460">
          <cell r="A1460">
            <v>1460</v>
          </cell>
          <cell r="C1460" t="str">
            <v>PNL</v>
          </cell>
          <cell r="D1460" t="str">
            <v>분전반</v>
          </cell>
          <cell r="E1460" t="str">
            <v>EA</v>
          </cell>
          <cell r="R1460">
            <v>528136</v>
          </cell>
          <cell r="S1460">
            <v>0</v>
          </cell>
        </row>
        <row r="1461">
          <cell r="A1461">
            <v>1461</v>
          </cell>
          <cell r="C1461" t="str">
            <v>PNL-1</v>
          </cell>
          <cell r="D1461" t="str">
            <v>적산전력계반</v>
          </cell>
          <cell r="E1461" t="str">
            <v>EA</v>
          </cell>
          <cell r="R1461">
            <v>102115</v>
          </cell>
          <cell r="S1461">
            <v>0</v>
          </cell>
        </row>
        <row r="1462">
          <cell r="A1462">
            <v>1462</v>
          </cell>
          <cell r="S1462" t="str">
            <v/>
          </cell>
        </row>
        <row r="1463">
          <cell r="A1463">
            <v>1463</v>
          </cell>
          <cell r="S1463" t="str">
            <v/>
          </cell>
        </row>
        <row r="1464">
          <cell r="A1464">
            <v>1464</v>
          </cell>
          <cell r="S1464" t="str">
            <v/>
          </cell>
        </row>
        <row r="1465">
          <cell r="A1465">
            <v>1465</v>
          </cell>
          <cell r="C1465" t="str">
            <v>VCB &amp; DTS PNL.</v>
          </cell>
          <cell r="D1465" t="str">
            <v>MV-4</v>
          </cell>
          <cell r="E1465" t="str">
            <v>면</v>
          </cell>
          <cell r="L1465" t="str">
            <v>세광기전㈜</v>
          </cell>
          <cell r="M1465">
            <v>11890386</v>
          </cell>
          <cell r="N1465" t="str">
            <v>동성계전㈜</v>
          </cell>
          <cell r="O1465">
            <v>12041734</v>
          </cell>
          <cell r="P1465" t="str">
            <v>하나기전㈜</v>
          </cell>
          <cell r="Q1465">
            <v>12116496</v>
          </cell>
          <cell r="S1465">
            <v>11890386</v>
          </cell>
        </row>
        <row r="1466">
          <cell r="A1466">
            <v>1466</v>
          </cell>
          <cell r="C1466" t="str">
            <v>VCB &amp; DTS PNL.</v>
          </cell>
          <cell r="D1466" t="str">
            <v>MV-5</v>
          </cell>
          <cell r="E1466" t="str">
            <v>면</v>
          </cell>
          <cell r="L1466" t="str">
            <v>세광기전㈜</v>
          </cell>
          <cell r="M1466">
            <v>12990490</v>
          </cell>
          <cell r="N1466" t="str">
            <v>동성계전㈜</v>
          </cell>
          <cell r="O1466">
            <v>13156465</v>
          </cell>
          <cell r="P1466" t="str">
            <v>하나기전㈜</v>
          </cell>
          <cell r="Q1466">
            <v>13238535</v>
          </cell>
          <cell r="S1466">
            <v>12990490</v>
          </cell>
        </row>
        <row r="1467">
          <cell r="A1467">
            <v>1467</v>
          </cell>
          <cell r="C1467" t="str">
            <v>VCB &amp; DTS PNL.</v>
          </cell>
          <cell r="D1467" t="str">
            <v>MV-6</v>
          </cell>
          <cell r="E1467" t="str">
            <v>면</v>
          </cell>
          <cell r="L1467" t="str">
            <v>세광기전㈜</v>
          </cell>
          <cell r="M1467">
            <v>11890386</v>
          </cell>
          <cell r="N1467" t="str">
            <v>동성계전㈜</v>
          </cell>
          <cell r="O1467">
            <v>12041734</v>
          </cell>
          <cell r="P1467" t="str">
            <v>하나기전㈜</v>
          </cell>
          <cell r="Q1467">
            <v>12116496</v>
          </cell>
          <cell r="S1467">
            <v>11890386</v>
          </cell>
        </row>
        <row r="1468">
          <cell r="A1468">
            <v>1468</v>
          </cell>
          <cell r="C1468" t="str">
            <v>VCB &amp; DTS &amp; SA PNL.</v>
          </cell>
          <cell r="D1468" t="str">
            <v>MV-E</v>
          </cell>
          <cell r="E1468" t="str">
            <v>면</v>
          </cell>
          <cell r="L1468" t="str">
            <v>세광기전㈜</v>
          </cell>
          <cell r="M1468">
            <v>12343046</v>
          </cell>
          <cell r="N1468" t="str">
            <v>동성계전㈜</v>
          </cell>
          <cell r="O1468">
            <v>12501605</v>
          </cell>
          <cell r="P1468" t="str">
            <v>하나기전㈜</v>
          </cell>
          <cell r="Q1468">
            <v>12576980</v>
          </cell>
          <cell r="S1468">
            <v>12343046</v>
          </cell>
        </row>
        <row r="1469">
          <cell r="A1469">
            <v>1469</v>
          </cell>
          <cell r="C1469" t="str">
            <v>PF &amp; TR. PNL</v>
          </cell>
          <cell r="D1469" t="str">
            <v>TR-1 (200KVA)</v>
          </cell>
          <cell r="E1469" t="str">
            <v>면</v>
          </cell>
          <cell r="L1469" t="str">
            <v>세광기전㈜</v>
          </cell>
          <cell r="M1469">
            <v>14506477</v>
          </cell>
          <cell r="N1469" t="str">
            <v>동성계전㈜</v>
          </cell>
          <cell r="O1469">
            <v>14748180</v>
          </cell>
          <cell r="P1469" t="str">
            <v>하나기전㈜</v>
          </cell>
          <cell r="Q1469">
            <v>14868483</v>
          </cell>
          <cell r="S1469">
            <v>14506477</v>
          </cell>
        </row>
        <row r="1470">
          <cell r="A1470">
            <v>1470</v>
          </cell>
          <cell r="C1470" t="str">
            <v>PF &amp; TR. PNL</v>
          </cell>
          <cell r="D1470" t="str">
            <v>TR-2 (200KVA)</v>
          </cell>
          <cell r="E1470" t="str">
            <v>면</v>
          </cell>
          <cell r="L1470" t="str">
            <v>세광기전㈜</v>
          </cell>
          <cell r="M1470">
            <v>14506477</v>
          </cell>
          <cell r="N1470" t="str">
            <v>동성계전㈜</v>
          </cell>
          <cell r="O1470">
            <v>14748180</v>
          </cell>
          <cell r="P1470" t="str">
            <v>하나기전㈜</v>
          </cell>
          <cell r="Q1470">
            <v>14868483</v>
          </cell>
          <cell r="S1470">
            <v>14506477</v>
          </cell>
        </row>
        <row r="1471">
          <cell r="A1471">
            <v>1471</v>
          </cell>
          <cell r="C1471" t="str">
            <v>MCCB PNL.</v>
          </cell>
          <cell r="D1471" t="str">
            <v>LV-E1</v>
          </cell>
          <cell r="E1471" t="str">
            <v>면</v>
          </cell>
          <cell r="L1471" t="str">
            <v>세광기전㈜</v>
          </cell>
          <cell r="M1471">
            <v>9540448</v>
          </cell>
          <cell r="N1471" t="str">
            <v>동성계전㈜</v>
          </cell>
          <cell r="O1471">
            <v>9639590</v>
          </cell>
          <cell r="P1471" t="str">
            <v>하나기전㈜</v>
          </cell>
          <cell r="Q1471">
            <v>9687635</v>
          </cell>
          <cell r="S1471">
            <v>9540448</v>
          </cell>
        </row>
        <row r="1472">
          <cell r="A1472">
            <v>1472</v>
          </cell>
          <cell r="C1472" t="str">
            <v>MCCB PNL.</v>
          </cell>
          <cell r="D1472" t="str">
            <v>LV-E2</v>
          </cell>
          <cell r="E1472" t="str">
            <v>면</v>
          </cell>
          <cell r="L1472" t="str">
            <v>세광기전㈜</v>
          </cell>
          <cell r="M1472">
            <v>8006366</v>
          </cell>
          <cell r="N1472" t="str">
            <v>동성계전㈜</v>
          </cell>
          <cell r="O1472">
            <v>8091244</v>
          </cell>
          <cell r="P1472" t="str">
            <v>하나기전㈜</v>
          </cell>
          <cell r="Q1472">
            <v>8132145</v>
          </cell>
          <cell r="S1472">
            <v>8006366</v>
          </cell>
        </row>
        <row r="1473">
          <cell r="A1473">
            <v>1473</v>
          </cell>
          <cell r="C1473" t="str">
            <v>RECTIFIER PNL.</v>
          </cell>
          <cell r="D1473" t="str">
            <v>DC 반(식당 및 창고)</v>
          </cell>
          <cell r="E1473" t="str">
            <v>면</v>
          </cell>
          <cell r="L1473" t="str">
            <v>세광기전㈜</v>
          </cell>
          <cell r="M1473">
            <v>7609540</v>
          </cell>
          <cell r="N1473" t="str">
            <v>동성계전㈜</v>
          </cell>
          <cell r="O1473">
            <v>7700429</v>
          </cell>
          <cell r="P1473" t="str">
            <v>하나기전㈜</v>
          </cell>
          <cell r="Q1473">
            <v>7745475</v>
          </cell>
          <cell r="S1473">
            <v>7609540</v>
          </cell>
        </row>
        <row r="1474">
          <cell r="A1474">
            <v>1474</v>
          </cell>
          <cell r="C1474" t="str">
            <v>BATTERY PNL.</v>
          </cell>
          <cell r="D1474" t="str">
            <v>BATT.(식당 및 창고)</v>
          </cell>
          <cell r="E1474" t="str">
            <v>면</v>
          </cell>
          <cell r="L1474" t="str">
            <v>세광기전㈜</v>
          </cell>
          <cell r="M1474">
            <v>5857771</v>
          </cell>
          <cell r="N1474" t="str">
            <v>동성계전㈜</v>
          </cell>
          <cell r="O1474">
            <v>5956341</v>
          </cell>
          <cell r="P1474" t="str">
            <v>하나기전㈜</v>
          </cell>
          <cell r="Q1474">
            <v>6005515</v>
          </cell>
          <cell r="S1474">
            <v>5857771</v>
          </cell>
        </row>
        <row r="1475">
          <cell r="A1475">
            <v>1475</v>
          </cell>
          <cell r="C1475" t="str">
            <v>VCB,DTS &amp; GPT PNL.</v>
          </cell>
          <cell r="D1475" t="str">
            <v>MV-A</v>
          </cell>
          <cell r="E1475" t="str">
            <v>면</v>
          </cell>
          <cell r="L1475" t="str">
            <v>세광기전㈜</v>
          </cell>
          <cell r="M1475">
            <v>13519886</v>
          </cell>
          <cell r="N1475" t="str">
            <v>동성계전㈜</v>
          </cell>
          <cell r="O1475">
            <v>13699379</v>
          </cell>
          <cell r="P1475" t="str">
            <v>하나기전㈜</v>
          </cell>
          <cell r="Q1475">
            <v>13788225</v>
          </cell>
          <cell r="S1475">
            <v>13519886</v>
          </cell>
        </row>
        <row r="1476">
          <cell r="A1476">
            <v>1476</v>
          </cell>
          <cell r="C1476" t="str">
            <v>REACTOR ST. PNL</v>
          </cell>
          <cell r="D1476" t="str">
            <v>MV-A1</v>
          </cell>
          <cell r="E1476" t="str">
            <v>면</v>
          </cell>
          <cell r="L1476" t="str">
            <v>세광기전㈜</v>
          </cell>
          <cell r="M1476">
            <v>15640494</v>
          </cell>
          <cell r="N1476" t="str">
            <v>동성계전㈜</v>
          </cell>
          <cell r="O1476">
            <v>15839976</v>
          </cell>
          <cell r="P1476" t="str">
            <v>하나기전㈜</v>
          </cell>
          <cell r="Q1476">
            <v>15937435</v>
          </cell>
          <cell r="S1476">
            <v>15640494</v>
          </cell>
        </row>
        <row r="1477">
          <cell r="A1477">
            <v>1477</v>
          </cell>
          <cell r="C1477" t="str">
            <v>REACTOR ST. PNL</v>
          </cell>
          <cell r="D1477" t="str">
            <v>MV-A2</v>
          </cell>
          <cell r="E1477" t="str">
            <v>면</v>
          </cell>
          <cell r="L1477" t="str">
            <v>세광기전㈜</v>
          </cell>
          <cell r="M1477">
            <v>15640494</v>
          </cell>
          <cell r="N1477" t="str">
            <v>동성계전㈜</v>
          </cell>
          <cell r="O1477">
            <v>15839976</v>
          </cell>
          <cell r="P1477" t="str">
            <v>하나기전㈜</v>
          </cell>
          <cell r="Q1477">
            <v>15937435</v>
          </cell>
          <cell r="S1477">
            <v>15640494</v>
          </cell>
        </row>
        <row r="1478">
          <cell r="A1478">
            <v>1478</v>
          </cell>
          <cell r="C1478" t="str">
            <v>REACTOR ST. PNL</v>
          </cell>
          <cell r="D1478" t="str">
            <v>MV-A3</v>
          </cell>
          <cell r="E1478" t="str">
            <v>면</v>
          </cell>
          <cell r="L1478" t="str">
            <v>세광기전㈜</v>
          </cell>
          <cell r="M1478">
            <v>15640494</v>
          </cell>
          <cell r="N1478" t="str">
            <v>동성계전㈜</v>
          </cell>
          <cell r="O1478">
            <v>15839976</v>
          </cell>
          <cell r="P1478" t="str">
            <v>하나기전㈜</v>
          </cell>
          <cell r="Q1478">
            <v>15937435</v>
          </cell>
          <cell r="S1478">
            <v>15640494</v>
          </cell>
        </row>
        <row r="1479">
          <cell r="A1479">
            <v>1479</v>
          </cell>
          <cell r="C1479" t="str">
            <v>REACTOR ST. PNL</v>
          </cell>
          <cell r="D1479" t="str">
            <v>MV-A4</v>
          </cell>
          <cell r="E1479" t="str">
            <v>면</v>
          </cell>
          <cell r="L1479" t="str">
            <v>세광기전㈜</v>
          </cell>
          <cell r="M1479">
            <v>15377693</v>
          </cell>
          <cell r="N1479" t="str">
            <v>동성계전㈜</v>
          </cell>
          <cell r="O1479">
            <v>15572826</v>
          </cell>
          <cell r="P1479" t="str">
            <v>하나기전㈜</v>
          </cell>
          <cell r="Q1479">
            <v>15668111</v>
          </cell>
          <cell r="S1479">
            <v>15377693</v>
          </cell>
        </row>
        <row r="1480">
          <cell r="A1480">
            <v>1480</v>
          </cell>
          <cell r="C1480" t="str">
            <v>REACTOR ST. PNL</v>
          </cell>
          <cell r="D1480" t="str">
            <v>MV-A5</v>
          </cell>
          <cell r="E1480" t="str">
            <v>면</v>
          </cell>
          <cell r="L1480" t="str">
            <v>세광기전㈜</v>
          </cell>
          <cell r="M1480">
            <v>15377693</v>
          </cell>
          <cell r="N1480" t="str">
            <v>동성계전㈜</v>
          </cell>
          <cell r="O1480">
            <v>15572826</v>
          </cell>
          <cell r="P1480" t="str">
            <v>하나기전㈜</v>
          </cell>
          <cell r="Q1480">
            <v>15668111</v>
          </cell>
          <cell r="S1480">
            <v>15377693</v>
          </cell>
        </row>
        <row r="1481">
          <cell r="A1481">
            <v>1481</v>
          </cell>
          <cell r="C1481" t="str">
            <v>PF &amp; TR. PNL</v>
          </cell>
          <cell r="D1481" t="str">
            <v>TR-1 (100KVA)</v>
          </cell>
          <cell r="E1481" t="str">
            <v>면</v>
          </cell>
          <cell r="L1481" t="str">
            <v>세광기전㈜</v>
          </cell>
          <cell r="M1481">
            <v>12820188</v>
          </cell>
          <cell r="N1481" t="str">
            <v>동성계전㈜</v>
          </cell>
          <cell r="O1481">
            <v>11022950</v>
          </cell>
          <cell r="P1481" t="str">
            <v>하나기전㈜</v>
          </cell>
          <cell r="Q1481">
            <v>11107598</v>
          </cell>
          <cell r="S1481">
            <v>11022950</v>
          </cell>
        </row>
        <row r="1482">
          <cell r="A1482">
            <v>1482</v>
          </cell>
          <cell r="C1482" t="str">
            <v>PF &amp; TR. PNL</v>
          </cell>
          <cell r="D1482" t="str">
            <v>TR-2 (100KVA)</v>
          </cell>
          <cell r="E1482" t="str">
            <v>면</v>
          </cell>
          <cell r="L1482" t="str">
            <v>세광기전㈜</v>
          </cell>
          <cell r="M1482">
            <v>12820188</v>
          </cell>
          <cell r="N1482" t="str">
            <v>동성계전㈜</v>
          </cell>
          <cell r="O1482">
            <v>11022950</v>
          </cell>
          <cell r="P1482" t="str">
            <v>하나기전㈜</v>
          </cell>
          <cell r="Q1482">
            <v>11107598</v>
          </cell>
          <cell r="S1482">
            <v>11022950</v>
          </cell>
        </row>
        <row r="1483">
          <cell r="A1483">
            <v>1483</v>
          </cell>
          <cell r="C1483" t="str">
            <v>MCCB PNL.</v>
          </cell>
          <cell r="D1483" t="str">
            <v>LV-1</v>
          </cell>
          <cell r="E1483" t="str">
            <v>면</v>
          </cell>
          <cell r="L1483" t="str">
            <v>세광기전㈜</v>
          </cell>
          <cell r="M1483">
            <v>8821195</v>
          </cell>
          <cell r="N1483" t="str">
            <v>동성계전㈜</v>
          </cell>
          <cell r="O1483">
            <v>8919424</v>
          </cell>
          <cell r="P1483" t="str">
            <v>하나기전㈜</v>
          </cell>
          <cell r="Q1483">
            <v>8966991</v>
          </cell>
          <cell r="S1483">
            <v>8821195</v>
          </cell>
        </row>
        <row r="1484">
          <cell r="A1484">
            <v>1484</v>
          </cell>
          <cell r="C1484" t="str">
            <v>RECTIFIER PNL.</v>
          </cell>
          <cell r="D1484" t="str">
            <v>DC 반(가압장)</v>
          </cell>
          <cell r="E1484" t="str">
            <v>면</v>
          </cell>
          <cell r="L1484" t="str">
            <v>세광기전㈜</v>
          </cell>
          <cell r="M1484">
            <v>7609540</v>
          </cell>
          <cell r="N1484" t="str">
            <v>동성계전㈜</v>
          </cell>
          <cell r="O1484">
            <v>7700429</v>
          </cell>
          <cell r="P1484" t="str">
            <v>하나기전㈜</v>
          </cell>
          <cell r="Q1484">
            <v>7745475</v>
          </cell>
          <cell r="S1484">
            <v>7609540</v>
          </cell>
        </row>
        <row r="1485">
          <cell r="A1485">
            <v>1485</v>
          </cell>
          <cell r="C1485" t="str">
            <v>BATTERY PNL.</v>
          </cell>
          <cell r="D1485" t="str">
            <v>BATT.(가압장)</v>
          </cell>
          <cell r="E1485" t="str">
            <v>면</v>
          </cell>
          <cell r="L1485" t="str">
            <v>세광기전㈜</v>
          </cell>
          <cell r="M1485">
            <v>5857771</v>
          </cell>
          <cell r="N1485" t="str">
            <v>동성계전㈜</v>
          </cell>
          <cell r="O1485">
            <v>5956341</v>
          </cell>
          <cell r="P1485" t="str">
            <v>하나기전㈜</v>
          </cell>
          <cell r="Q1485">
            <v>6005515</v>
          </cell>
          <cell r="S1485">
            <v>5857771</v>
          </cell>
        </row>
        <row r="1486">
          <cell r="A1486">
            <v>1486</v>
          </cell>
          <cell r="C1486" t="str">
            <v>MCCB PNL. 개조작업</v>
          </cell>
          <cell r="D1486" t="str">
            <v>LV-FM</v>
          </cell>
          <cell r="E1486" t="str">
            <v>식</v>
          </cell>
          <cell r="L1486" t="str">
            <v>세광기전㈜</v>
          </cell>
          <cell r="M1486">
            <v>1854200</v>
          </cell>
          <cell r="N1486" t="str">
            <v>동성계전㈜</v>
          </cell>
          <cell r="O1486">
            <v>1884762</v>
          </cell>
          <cell r="P1486" t="str">
            <v>하나기전㈜</v>
          </cell>
          <cell r="Q1486">
            <v>1899932</v>
          </cell>
          <cell r="S1486">
            <v>1854200</v>
          </cell>
        </row>
        <row r="1487">
          <cell r="A1487">
            <v>1487</v>
          </cell>
          <cell r="C1487" t="str">
            <v>전동기 제어반</v>
          </cell>
          <cell r="D1487" t="str">
            <v>MCC-2000</v>
          </cell>
          <cell r="E1487" t="str">
            <v>set</v>
          </cell>
          <cell r="L1487" t="str">
            <v>세광기전㈜</v>
          </cell>
          <cell r="M1487">
            <v>8105760</v>
          </cell>
          <cell r="N1487" t="str">
            <v>동성계전㈜</v>
          </cell>
          <cell r="O1487">
            <v>8206884</v>
          </cell>
          <cell r="P1487" t="str">
            <v>하나기전㈜</v>
          </cell>
          <cell r="Q1487">
            <v>8255368</v>
          </cell>
          <cell r="S1487">
            <v>8105760</v>
          </cell>
        </row>
        <row r="1488">
          <cell r="A1488">
            <v>1488</v>
          </cell>
          <cell r="C1488" t="str">
            <v>전동기 제어반</v>
          </cell>
          <cell r="D1488" t="str">
            <v>MCC-2011</v>
          </cell>
          <cell r="E1488" t="str">
            <v>set</v>
          </cell>
          <cell r="L1488" t="str">
            <v>세광기전㈜</v>
          </cell>
          <cell r="M1488">
            <v>6723167</v>
          </cell>
          <cell r="N1488" t="str">
            <v>동성계전㈜</v>
          </cell>
          <cell r="O1488">
            <v>6799623</v>
          </cell>
          <cell r="P1488" t="str">
            <v>하나기전㈜</v>
          </cell>
          <cell r="Q1488">
            <v>6836230</v>
          </cell>
          <cell r="S1488">
            <v>6723167</v>
          </cell>
        </row>
        <row r="1489">
          <cell r="A1489">
            <v>1489</v>
          </cell>
          <cell r="C1489" t="str">
            <v>전동기 제어반</v>
          </cell>
          <cell r="D1489" t="str">
            <v>MCC-2012</v>
          </cell>
          <cell r="E1489" t="str">
            <v>set</v>
          </cell>
          <cell r="L1489" t="str">
            <v>세광기전㈜</v>
          </cell>
          <cell r="M1489">
            <v>11749935</v>
          </cell>
          <cell r="N1489" t="str">
            <v>동성계전㈜</v>
          </cell>
          <cell r="O1489">
            <v>11871884</v>
          </cell>
          <cell r="P1489" t="str">
            <v>하나기전㈜</v>
          </cell>
          <cell r="Q1489">
            <v>11929366</v>
          </cell>
          <cell r="S1489">
            <v>11749935</v>
          </cell>
        </row>
        <row r="1490">
          <cell r="A1490">
            <v>1490</v>
          </cell>
          <cell r="C1490" t="str">
            <v>전동기 제어반</v>
          </cell>
          <cell r="D1490" t="str">
            <v>MCC-2002</v>
          </cell>
          <cell r="E1490" t="str">
            <v>set</v>
          </cell>
          <cell r="L1490" t="str">
            <v>세광기전㈜</v>
          </cell>
          <cell r="M1490">
            <v>10971512</v>
          </cell>
          <cell r="N1490" t="str">
            <v>동성계전㈜</v>
          </cell>
          <cell r="O1490">
            <v>11110631</v>
          </cell>
          <cell r="P1490" t="str">
            <v>하나기전㈜</v>
          </cell>
          <cell r="Q1490">
            <v>11177009</v>
          </cell>
          <cell r="S1490">
            <v>10971512</v>
          </cell>
        </row>
        <row r="1491">
          <cell r="A1491">
            <v>1491</v>
          </cell>
          <cell r="C1491" t="str">
            <v>전동기 제어반</v>
          </cell>
          <cell r="D1491" t="str">
            <v>MCC-2003</v>
          </cell>
          <cell r="E1491" t="str">
            <v>set</v>
          </cell>
          <cell r="L1491" t="str">
            <v>세광기전㈜</v>
          </cell>
          <cell r="M1491">
            <v>15085065</v>
          </cell>
          <cell r="N1491" t="str">
            <v>동성계전㈜</v>
          </cell>
          <cell r="O1491">
            <v>15281083</v>
          </cell>
          <cell r="P1491" t="str">
            <v>하나기전㈜</v>
          </cell>
          <cell r="Q1491">
            <v>15375003</v>
          </cell>
          <cell r="S1491">
            <v>15085065</v>
          </cell>
        </row>
        <row r="1492">
          <cell r="A1492">
            <v>1492</v>
          </cell>
          <cell r="C1492" t="str">
            <v>전동기 제어반</v>
          </cell>
          <cell r="D1492" t="str">
            <v>MCC-2001</v>
          </cell>
          <cell r="E1492" t="str">
            <v>set</v>
          </cell>
          <cell r="L1492" t="str">
            <v>세광기전㈜</v>
          </cell>
          <cell r="M1492">
            <v>4622190</v>
          </cell>
          <cell r="N1492" t="str">
            <v>동성계전㈜</v>
          </cell>
          <cell r="O1492">
            <v>4673558</v>
          </cell>
          <cell r="P1492" t="str">
            <v>하나기전㈜</v>
          </cell>
          <cell r="Q1492">
            <v>4698015</v>
          </cell>
          <cell r="S1492">
            <v>4622190</v>
          </cell>
        </row>
        <row r="1493">
          <cell r="A1493">
            <v>1493</v>
          </cell>
          <cell r="C1493" t="str">
            <v>전동기 제어반</v>
          </cell>
          <cell r="D1493" t="str">
            <v>MCC-6</v>
          </cell>
          <cell r="E1493" t="str">
            <v>set</v>
          </cell>
          <cell r="L1493" t="str">
            <v>세광기전㈜</v>
          </cell>
          <cell r="M1493">
            <v>20840112</v>
          </cell>
          <cell r="N1493" t="str">
            <v>동성계전㈜</v>
          </cell>
          <cell r="O1493">
            <v>21092618</v>
          </cell>
          <cell r="P1493" t="str">
            <v>하나기전㈜</v>
          </cell>
          <cell r="Q1493">
            <v>21214559</v>
          </cell>
          <cell r="S1493">
            <v>20840112</v>
          </cell>
        </row>
        <row r="1494">
          <cell r="A1494">
            <v>1494</v>
          </cell>
          <cell r="C1494" t="str">
            <v>전동기 제어반</v>
          </cell>
          <cell r="D1494" t="str">
            <v>MCC-2010</v>
          </cell>
          <cell r="E1494" t="str">
            <v>set</v>
          </cell>
          <cell r="L1494" t="str">
            <v>세광기전㈜</v>
          </cell>
          <cell r="M1494">
            <v>7334853</v>
          </cell>
          <cell r="N1494" t="str">
            <v>동성계전㈜</v>
          </cell>
          <cell r="O1494">
            <v>7410813</v>
          </cell>
          <cell r="P1494" t="str">
            <v>하나기전㈜</v>
          </cell>
          <cell r="Q1494">
            <v>7446430</v>
          </cell>
          <cell r="S1494">
            <v>7334853</v>
          </cell>
        </row>
        <row r="1495">
          <cell r="A1495">
            <v>1495</v>
          </cell>
          <cell r="C1495" t="str">
            <v>분전반</v>
          </cell>
          <cell r="D1495" t="str">
            <v>LP-YK</v>
          </cell>
          <cell r="E1495" t="str">
            <v>면</v>
          </cell>
          <cell r="L1495" t="str">
            <v>세광기전㈜</v>
          </cell>
          <cell r="M1495">
            <v>1196405</v>
          </cell>
          <cell r="N1495" t="str">
            <v>동성계전㈜</v>
          </cell>
          <cell r="O1495">
            <v>1213726</v>
          </cell>
          <cell r="P1495" t="str">
            <v>하나기전㈜</v>
          </cell>
          <cell r="Q1495">
            <v>1222317</v>
          </cell>
          <cell r="R1495">
            <v>373473</v>
          </cell>
          <cell r="S1495">
            <v>1196405</v>
          </cell>
        </row>
        <row r="1496">
          <cell r="A1496">
            <v>1496</v>
          </cell>
          <cell r="C1496" t="str">
            <v>분전반</v>
          </cell>
          <cell r="D1496" t="str">
            <v>LP-GA</v>
          </cell>
          <cell r="E1496" t="str">
            <v>면</v>
          </cell>
          <cell r="L1496" t="str">
            <v>세광기전㈜</v>
          </cell>
          <cell r="M1496">
            <v>1885340</v>
          </cell>
          <cell r="N1496" t="str">
            <v>동성계전㈜</v>
          </cell>
          <cell r="O1496">
            <v>1905518</v>
          </cell>
          <cell r="P1496" t="str">
            <v>하나기전㈜</v>
          </cell>
          <cell r="Q1496">
            <v>1915123</v>
          </cell>
          <cell r="R1496">
            <v>458678</v>
          </cell>
          <cell r="S1496">
            <v>1885340</v>
          </cell>
        </row>
        <row r="1497">
          <cell r="A1497">
            <v>1497</v>
          </cell>
          <cell r="C1497" t="str">
            <v>분전반</v>
          </cell>
          <cell r="D1497" t="str">
            <v>LP-S1</v>
          </cell>
          <cell r="E1497" t="str">
            <v>면</v>
          </cell>
          <cell r="L1497" t="str">
            <v>세광기전㈜</v>
          </cell>
          <cell r="M1497">
            <v>1522140</v>
          </cell>
          <cell r="N1497" t="str">
            <v>동성계전㈜</v>
          </cell>
          <cell r="O1497">
            <v>1545114</v>
          </cell>
          <cell r="P1497" t="str">
            <v>하나기전㈜</v>
          </cell>
          <cell r="Q1497">
            <v>1556603</v>
          </cell>
          <cell r="R1497">
            <v>409188</v>
          </cell>
          <cell r="S1497">
            <v>1522140</v>
          </cell>
        </row>
        <row r="1498">
          <cell r="A1498">
            <v>1498</v>
          </cell>
          <cell r="C1498" t="str">
            <v>분전반</v>
          </cell>
          <cell r="D1498" t="str">
            <v>LP-S2</v>
          </cell>
          <cell r="E1498" t="str">
            <v>면</v>
          </cell>
          <cell r="L1498" t="str">
            <v>세광기전㈜</v>
          </cell>
          <cell r="M1498">
            <v>1247690</v>
          </cell>
          <cell r="N1498" t="str">
            <v>동성계전㈜</v>
          </cell>
          <cell r="O1498">
            <v>1266266</v>
          </cell>
          <cell r="P1498" t="str">
            <v>하나기전㈜</v>
          </cell>
          <cell r="Q1498">
            <v>1275535</v>
          </cell>
          <cell r="R1498">
            <v>332657</v>
          </cell>
          <cell r="S1498">
            <v>1247690</v>
          </cell>
        </row>
        <row r="1499">
          <cell r="A1499">
            <v>1499</v>
          </cell>
          <cell r="C1499" t="str">
            <v>분전반</v>
          </cell>
          <cell r="D1499" t="str">
            <v>LP-NB</v>
          </cell>
          <cell r="E1499" t="str">
            <v>면</v>
          </cell>
          <cell r="L1499" t="str">
            <v>세광기전㈜</v>
          </cell>
          <cell r="M1499">
            <v>267548</v>
          </cell>
          <cell r="N1499" t="str">
            <v>동성계전㈜</v>
          </cell>
          <cell r="O1499">
            <v>271018</v>
          </cell>
          <cell r="P1499" t="str">
            <v>하나기전㈜</v>
          </cell>
          <cell r="Q1499">
            <v>272735</v>
          </cell>
          <cell r="R1499">
            <v>71430</v>
          </cell>
          <cell r="S1499">
            <v>267548</v>
          </cell>
        </row>
        <row r="1500">
          <cell r="A1500">
            <v>1500</v>
          </cell>
          <cell r="C1500" t="str">
            <v>분전반</v>
          </cell>
          <cell r="D1500" t="str">
            <v>LP-JB</v>
          </cell>
          <cell r="E1500" t="str">
            <v>면</v>
          </cell>
          <cell r="L1500" t="str">
            <v>세광기전㈜</v>
          </cell>
          <cell r="M1500">
            <v>267548</v>
          </cell>
          <cell r="N1500" t="str">
            <v>동성계전㈜</v>
          </cell>
          <cell r="O1500">
            <v>271018</v>
          </cell>
          <cell r="P1500" t="str">
            <v>하나기전㈜</v>
          </cell>
          <cell r="Q1500">
            <v>272735</v>
          </cell>
          <cell r="R1500">
            <v>71430</v>
          </cell>
          <cell r="S1500">
            <v>267548</v>
          </cell>
        </row>
        <row r="1501">
          <cell r="A1501">
            <v>1501</v>
          </cell>
          <cell r="C1501" t="str">
            <v>분전반</v>
          </cell>
          <cell r="D1501" t="str">
            <v>LP-TB</v>
          </cell>
          <cell r="E1501" t="str">
            <v>면</v>
          </cell>
          <cell r="L1501" t="str">
            <v>세광기전㈜</v>
          </cell>
          <cell r="M1501">
            <v>267548</v>
          </cell>
          <cell r="N1501" t="str">
            <v>동성계전㈜</v>
          </cell>
          <cell r="O1501">
            <v>271018</v>
          </cell>
          <cell r="P1501" t="str">
            <v>하나기전㈜</v>
          </cell>
          <cell r="Q1501">
            <v>272735</v>
          </cell>
          <cell r="R1501">
            <v>71430</v>
          </cell>
          <cell r="S1501">
            <v>267548</v>
          </cell>
        </row>
        <row r="1502">
          <cell r="A1502">
            <v>1502</v>
          </cell>
          <cell r="C1502" t="str">
            <v>분전반</v>
          </cell>
          <cell r="D1502" t="str">
            <v>온풍기용MCCB박스</v>
          </cell>
          <cell r="E1502" t="str">
            <v>면</v>
          </cell>
          <cell r="L1502" t="str">
            <v>세광기전㈜</v>
          </cell>
          <cell r="M1502">
            <v>324642</v>
          </cell>
          <cell r="N1502" t="str">
            <v>동성계전㈜</v>
          </cell>
          <cell r="O1502">
            <v>330198</v>
          </cell>
          <cell r="P1502" t="str">
            <v>하나기전㈜</v>
          </cell>
          <cell r="Q1502">
            <v>332976</v>
          </cell>
          <cell r="R1502">
            <v>70919</v>
          </cell>
          <cell r="S1502">
            <v>324642</v>
          </cell>
        </row>
        <row r="1503">
          <cell r="A1503">
            <v>1503</v>
          </cell>
          <cell r="C1503" t="str">
            <v>LOP</v>
          </cell>
          <cell r="D1503" t="str">
            <v>LOP-103 A</v>
          </cell>
          <cell r="E1503" t="str">
            <v>면</v>
          </cell>
          <cell r="L1503" t="str">
            <v>세광기전㈜</v>
          </cell>
          <cell r="M1503">
            <v>900420</v>
          </cell>
          <cell r="N1503" t="str">
            <v>동성계전㈜</v>
          </cell>
          <cell r="O1503">
            <v>914211</v>
          </cell>
          <cell r="P1503" t="str">
            <v>하나기전㈜</v>
          </cell>
          <cell r="Q1503">
            <v>921009</v>
          </cell>
          <cell r="R1503">
            <v>42924</v>
          </cell>
          <cell r="S1503">
            <v>900420</v>
          </cell>
        </row>
        <row r="1504">
          <cell r="A1504">
            <v>1504</v>
          </cell>
          <cell r="C1504" t="str">
            <v>LOP</v>
          </cell>
          <cell r="D1504" t="str">
            <v>LOP-103 B</v>
          </cell>
          <cell r="E1504" t="str">
            <v>면</v>
          </cell>
          <cell r="L1504" t="str">
            <v>세광기전㈜</v>
          </cell>
          <cell r="M1504">
            <v>900420</v>
          </cell>
          <cell r="N1504" t="str">
            <v>동성계전㈜</v>
          </cell>
          <cell r="O1504">
            <v>914211</v>
          </cell>
          <cell r="P1504" t="str">
            <v>하나기전㈜</v>
          </cell>
          <cell r="Q1504">
            <v>921009</v>
          </cell>
          <cell r="R1504">
            <v>42924</v>
          </cell>
          <cell r="S1504">
            <v>900420</v>
          </cell>
        </row>
        <row r="1505">
          <cell r="A1505">
            <v>1505</v>
          </cell>
          <cell r="C1505" t="str">
            <v>LOP</v>
          </cell>
          <cell r="D1505" t="str">
            <v>LOP-103 C</v>
          </cell>
          <cell r="E1505" t="str">
            <v>면</v>
          </cell>
          <cell r="L1505" t="str">
            <v>세광기전㈜</v>
          </cell>
          <cell r="M1505">
            <v>900420</v>
          </cell>
          <cell r="N1505" t="str">
            <v>동성계전㈜</v>
          </cell>
          <cell r="O1505">
            <v>914211</v>
          </cell>
          <cell r="P1505" t="str">
            <v>하나기전㈜</v>
          </cell>
          <cell r="Q1505">
            <v>921009</v>
          </cell>
          <cell r="R1505">
            <v>42924</v>
          </cell>
          <cell r="S1505">
            <v>900420</v>
          </cell>
        </row>
        <row r="1506">
          <cell r="A1506">
            <v>1506</v>
          </cell>
          <cell r="C1506" t="str">
            <v>LOP</v>
          </cell>
          <cell r="D1506" t="str">
            <v>LOP-104 A</v>
          </cell>
          <cell r="E1506" t="str">
            <v>면</v>
          </cell>
          <cell r="L1506" t="str">
            <v>세광기전㈜</v>
          </cell>
          <cell r="M1506">
            <v>900420</v>
          </cell>
          <cell r="N1506" t="str">
            <v>동성계전㈜</v>
          </cell>
          <cell r="O1506">
            <v>914211</v>
          </cell>
          <cell r="P1506" t="str">
            <v>하나기전㈜</v>
          </cell>
          <cell r="Q1506">
            <v>921009</v>
          </cell>
          <cell r="R1506">
            <v>42924</v>
          </cell>
          <cell r="S1506">
            <v>900420</v>
          </cell>
        </row>
        <row r="1507">
          <cell r="A1507">
            <v>1507</v>
          </cell>
          <cell r="C1507" t="str">
            <v>LOP</v>
          </cell>
          <cell r="D1507" t="str">
            <v>LOP-104 B</v>
          </cell>
          <cell r="E1507" t="str">
            <v>면</v>
          </cell>
          <cell r="L1507" t="str">
            <v>세광기전㈜</v>
          </cell>
          <cell r="M1507">
            <v>900420</v>
          </cell>
          <cell r="N1507" t="str">
            <v>동성계전㈜</v>
          </cell>
          <cell r="O1507">
            <v>914211</v>
          </cell>
          <cell r="P1507" t="str">
            <v>하나기전㈜</v>
          </cell>
          <cell r="Q1507">
            <v>921009</v>
          </cell>
          <cell r="R1507">
            <v>42924</v>
          </cell>
          <cell r="S1507">
            <v>900420</v>
          </cell>
        </row>
        <row r="1508">
          <cell r="A1508">
            <v>1508</v>
          </cell>
          <cell r="C1508" t="str">
            <v>LOP</v>
          </cell>
          <cell r="D1508" t="str">
            <v>LOP-1007</v>
          </cell>
          <cell r="E1508" t="str">
            <v>면</v>
          </cell>
          <cell r="L1508" t="str">
            <v>세광기전㈜</v>
          </cell>
          <cell r="M1508">
            <v>817682</v>
          </cell>
          <cell r="N1508" t="str">
            <v>동성계전㈜</v>
          </cell>
          <cell r="O1508">
            <v>829854</v>
          </cell>
          <cell r="P1508" t="str">
            <v>하나기전㈜</v>
          </cell>
          <cell r="Q1508">
            <v>835818</v>
          </cell>
          <cell r="R1508">
            <v>70420</v>
          </cell>
          <cell r="S1508">
            <v>817682</v>
          </cell>
        </row>
        <row r="1509">
          <cell r="A1509">
            <v>1509</v>
          </cell>
          <cell r="C1509" t="str">
            <v>LOP</v>
          </cell>
          <cell r="D1509" t="str">
            <v>LOP-1112</v>
          </cell>
          <cell r="E1509" t="str">
            <v>면</v>
          </cell>
          <cell r="L1509" t="str">
            <v>세광기전㈜</v>
          </cell>
          <cell r="M1509">
            <v>817682</v>
          </cell>
          <cell r="N1509" t="str">
            <v>동성계전㈜</v>
          </cell>
          <cell r="O1509">
            <v>829854</v>
          </cell>
          <cell r="P1509" t="str">
            <v>하나기전㈜</v>
          </cell>
          <cell r="Q1509">
            <v>835818</v>
          </cell>
          <cell r="R1509">
            <v>70420</v>
          </cell>
          <cell r="S1509">
            <v>817682</v>
          </cell>
        </row>
        <row r="1510">
          <cell r="A1510">
            <v>1510</v>
          </cell>
          <cell r="C1510" t="str">
            <v>LOP</v>
          </cell>
          <cell r="D1510" t="str">
            <v>LOP-808</v>
          </cell>
          <cell r="E1510" t="str">
            <v>면</v>
          </cell>
          <cell r="L1510" t="str">
            <v>세광기전㈜</v>
          </cell>
          <cell r="M1510">
            <v>817682</v>
          </cell>
          <cell r="N1510" t="str">
            <v>동성계전㈜</v>
          </cell>
          <cell r="O1510">
            <v>829854</v>
          </cell>
          <cell r="P1510" t="str">
            <v>하나기전㈜</v>
          </cell>
          <cell r="Q1510">
            <v>835818</v>
          </cell>
          <cell r="R1510">
            <v>70420</v>
          </cell>
          <cell r="S1510">
            <v>817682</v>
          </cell>
        </row>
        <row r="1511">
          <cell r="A1511">
            <v>1511</v>
          </cell>
          <cell r="C1511" t="str">
            <v>LOP</v>
          </cell>
          <cell r="D1511" t="str">
            <v>LOP-1220</v>
          </cell>
          <cell r="E1511" t="str">
            <v>면</v>
          </cell>
          <cell r="L1511" t="str">
            <v>세광기전㈜</v>
          </cell>
          <cell r="M1511">
            <v>817682</v>
          </cell>
          <cell r="N1511" t="str">
            <v>동성계전㈜</v>
          </cell>
          <cell r="O1511">
            <v>829854</v>
          </cell>
          <cell r="P1511" t="str">
            <v>하나기전㈜</v>
          </cell>
          <cell r="Q1511">
            <v>835818</v>
          </cell>
          <cell r="R1511">
            <v>70420</v>
          </cell>
          <cell r="S1511">
            <v>817682</v>
          </cell>
        </row>
        <row r="1512">
          <cell r="A1512">
            <v>1512</v>
          </cell>
          <cell r="C1512" t="str">
            <v>LOP</v>
          </cell>
          <cell r="D1512" t="str">
            <v>LOP-1211 C</v>
          </cell>
          <cell r="E1512" t="str">
            <v>면</v>
          </cell>
          <cell r="L1512" t="str">
            <v>세광기전㈜</v>
          </cell>
          <cell r="M1512">
            <v>690622</v>
          </cell>
          <cell r="N1512" t="str">
            <v>동성계전㈜</v>
          </cell>
          <cell r="O1512">
            <v>702322</v>
          </cell>
          <cell r="P1512" t="str">
            <v>하나기전㈜</v>
          </cell>
          <cell r="Q1512">
            <v>708118</v>
          </cell>
          <cell r="R1512">
            <v>42924</v>
          </cell>
          <cell r="S1512">
            <v>690622</v>
          </cell>
        </row>
        <row r="1513">
          <cell r="A1513">
            <v>1513</v>
          </cell>
          <cell r="C1513" t="str">
            <v>예비품 및 공구</v>
          </cell>
          <cell r="E1513" t="str">
            <v>식</v>
          </cell>
          <cell r="L1513" t="str">
            <v>세광기전㈜</v>
          </cell>
          <cell r="M1513">
            <v>3316000</v>
          </cell>
          <cell r="N1513" t="str">
            <v>동성계전㈜</v>
          </cell>
          <cell r="O1513">
            <v>3382500</v>
          </cell>
          <cell r="P1513" t="str">
            <v>하나기전㈜</v>
          </cell>
          <cell r="Q1513">
            <v>3415450</v>
          </cell>
          <cell r="S1513">
            <v>3316000</v>
          </cell>
        </row>
        <row r="1514">
          <cell r="A1514">
            <v>1514</v>
          </cell>
          <cell r="S1514" t="str">
            <v/>
          </cell>
        </row>
        <row r="1515">
          <cell r="A1515">
            <v>1515</v>
          </cell>
          <cell r="S1515" t="str">
            <v/>
          </cell>
        </row>
        <row r="1516">
          <cell r="A1516">
            <v>1516</v>
          </cell>
          <cell r="S1516" t="str">
            <v/>
          </cell>
        </row>
        <row r="1517">
          <cell r="A1517">
            <v>1517</v>
          </cell>
          <cell r="S1517" t="str">
            <v/>
          </cell>
        </row>
        <row r="1518">
          <cell r="A1518">
            <v>1518</v>
          </cell>
          <cell r="S1518" t="str">
            <v/>
          </cell>
        </row>
        <row r="1519">
          <cell r="A1519">
            <v>1519</v>
          </cell>
          <cell r="S1519" t="str">
            <v/>
          </cell>
        </row>
        <row r="1520">
          <cell r="A1520">
            <v>1520</v>
          </cell>
          <cell r="S1520" t="str">
            <v/>
          </cell>
        </row>
        <row r="1521">
          <cell r="A1521">
            <v>1521</v>
          </cell>
          <cell r="S1521" t="str">
            <v/>
          </cell>
        </row>
        <row r="1522">
          <cell r="A1522">
            <v>1522</v>
          </cell>
          <cell r="S1522" t="str">
            <v/>
          </cell>
        </row>
        <row r="1523">
          <cell r="A1523">
            <v>1523</v>
          </cell>
          <cell r="S1523" t="str">
            <v/>
          </cell>
        </row>
        <row r="1524">
          <cell r="A1524">
            <v>1524</v>
          </cell>
          <cell r="S1524" t="str">
            <v/>
          </cell>
        </row>
        <row r="1525">
          <cell r="A1525">
            <v>1525</v>
          </cell>
          <cell r="S1525" t="str">
            <v/>
          </cell>
        </row>
        <row r="1526">
          <cell r="A1526">
            <v>1526</v>
          </cell>
          <cell r="S1526" t="str">
            <v/>
          </cell>
        </row>
        <row r="1527">
          <cell r="A1527">
            <v>1527</v>
          </cell>
          <cell r="S1527" t="str">
            <v/>
          </cell>
        </row>
        <row r="1528">
          <cell r="A1528">
            <v>1528</v>
          </cell>
          <cell r="S1528" t="str">
            <v/>
          </cell>
        </row>
        <row r="1529">
          <cell r="A1529">
            <v>1529</v>
          </cell>
          <cell r="S1529" t="str">
            <v/>
          </cell>
        </row>
        <row r="1530">
          <cell r="A1530">
            <v>1530</v>
          </cell>
          <cell r="S1530" t="str">
            <v/>
          </cell>
        </row>
      </sheetData>
      <sheetData sheetId="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내역서"/>
      <sheetName val="일위"/>
      <sheetName val="인공"/>
      <sheetName val="산출근거"/>
      <sheetName val="단가표)"/>
      <sheetName val="ILWI"/>
      <sheetName val="단가표"/>
      <sheetName val="Sheet2"/>
      <sheetName val="Sheet3"/>
      <sheetName val="98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ITEM</v>
          </cell>
          <cell r="B1" t="str">
            <v>SPEC</v>
          </cell>
          <cell r="C1" t="str">
            <v>UNIT</v>
          </cell>
          <cell r="D1" t="str">
            <v>PRIC</v>
          </cell>
          <cell r="E1" t="str">
            <v>MOOLKA</v>
          </cell>
          <cell r="F1" t="str">
            <v>MOOLPAGE</v>
          </cell>
          <cell r="G1" t="str">
            <v>JUNGBO</v>
          </cell>
          <cell r="H1" t="str">
            <v>JUNGPAGE</v>
          </cell>
          <cell r="I1" t="str">
            <v>KAKUCK</v>
          </cell>
          <cell r="J1" t="str">
            <v>KAKUPAGE</v>
          </cell>
          <cell r="K1" t="str">
            <v>SEE_PRIC</v>
          </cell>
          <cell r="L1" t="str">
            <v>SEE_PAGE</v>
          </cell>
          <cell r="M1" t="str">
            <v>DEM_PRIC</v>
          </cell>
          <cell r="N1" t="str">
            <v>DEM_PAGE</v>
          </cell>
          <cell r="O1" t="str">
            <v>CON_PRIC</v>
          </cell>
          <cell r="P1" t="str">
            <v>CON_PAGE</v>
          </cell>
        </row>
        <row r="2">
          <cell r="A2" t="str">
            <v>PVC전선관</v>
          </cell>
          <cell r="B2" t="str">
            <v>Hi-PVC 16C</v>
          </cell>
          <cell r="C2" t="str">
            <v>m</v>
          </cell>
          <cell r="D2">
            <v>265</v>
          </cell>
          <cell r="E2">
            <v>265</v>
          </cell>
          <cell r="F2" t="str">
            <v>871</v>
          </cell>
          <cell r="G2">
            <v>270</v>
          </cell>
          <cell r="H2" t="str">
            <v>914</v>
          </cell>
          <cell r="I2">
            <v>0</v>
          </cell>
          <cell r="K2">
            <v>0</v>
          </cell>
          <cell r="M2">
            <v>279</v>
          </cell>
          <cell r="N2" t="str">
            <v>728</v>
          </cell>
          <cell r="O2">
            <v>0</v>
          </cell>
        </row>
        <row r="3">
          <cell r="A3" t="str">
            <v>PVC전선관</v>
          </cell>
          <cell r="B3" t="str">
            <v>Hi-PVC 28C</v>
          </cell>
          <cell r="C3" t="str">
            <v>m</v>
          </cell>
          <cell r="D3">
            <v>610</v>
          </cell>
          <cell r="E3">
            <v>610</v>
          </cell>
          <cell r="F3" t="str">
            <v>871</v>
          </cell>
          <cell r="G3">
            <v>627</v>
          </cell>
          <cell r="H3" t="str">
            <v>914</v>
          </cell>
          <cell r="I3">
            <v>0</v>
          </cell>
          <cell r="K3">
            <v>0</v>
          </cell>
          <cell r="M3">
            <v>648</v>
          </cell>
          <cell r="N3" t="str">
            <v>728</v>
          </cell>
          <cell r="O3">
            <v>0</v>
          </cell>
        </row>
        <row r="4">
          <cell r="A4" t="str">
            <v>전선관 부속자재</v>
          </cell>
          <cell r="C4" t="str">
            <v>％</v>
          </cell>
          <cell r="D4">
            <v>0</v>
          </cell>
          <cell r="E4">
            <v>0</v>
          </cell>
          <cell r="G4">
            <v>0</v>
          </cell>
          <cell r="I4">
            <v>0</v>
          </cell>
          <cell r="K4">
            <v>0</v>
          </cell>
          <cell r="M4">
            <v>0</v>
          </cell>
          <cell r="O4">
            <v>0</v>
          </cell>
        </row>
        <row r="5">
          <cell r="A5" t="str">
            <v>4각 박스       OT</v>
          </cell>
          <cell r="B5" t="str">
            <v>54㎜</v>
          </cell>
          <cell r="C5" t="str">
            <v>개</v>
          </cell>
          <cell r="D5">
            <v>530</v>
          </cell>
          <cell r="E5">
            <v>832</v>
          </cell>
          <cell r="F5" t="str">
            <v>873</v>
          </cell>
          <cell r="G5">
            <v>530</v>
          </cell>
          <cell r="H5" t="str">
            <v>928</v>
          </cell>
          <cell r="I5">
            <v>0</v>
          </cell>
          <cell r="K5">
            <v>0</v>
          </cell>
          <cell r="M5">
            <v>832</v>
          </cell>
          <cell r="N5" t="str">
            <v>701</v>
          </cell>
          <cell r="O5">
            <v>0</v>
          </cell>
        </row>
        <row r="6">
          <cell r="A6" t="str">
            <v>접지선         GV</v>
          </cell>
          <cell r="B6" t="str">
            <v>5.5㎟</v>
          </cell>
          <cell r="C6" t="str">
            <v>m</v>
          </cell>
          <cell r="D6">
            <v>344</v>
          </cell>
          <cell r="E6">
            <v>344</v>
          </cell>
          <cell r="F6" t="str">
            <v>843</v>
          </cell>
          <cell r="G6">
            <v>349</v>
          </cell>
          <cell r="H6" t="str">
            <v>890</v>
          </cell>
          <cell r="I6">
            <v>0</v>
          </cell>
          <cell r="K6">
            <v>0</v>
          </cell>
          <cell r="M6">
            <v>350</v>
          </cell>
          <cell r="N6" t="str">
            <v>698</v>
          </cell>
          <cell r="O6">
            <v>0</v>
          </cell>
        </row>
        <row r="7">
          <cell r="A7" t="str">
            <v>발포케이블</v>
          </cell>
          <cell r="B7" t="str">
            <v>FB  5C</v>
          </cell>
          <cell r="C7" t="str">
            <v>m</v>
          </cell>
          <cell r="D7">
            <v>320</v>
          </cell>
          <cell r="E7">
            <v>320</v>
          </cell>
          <cell r="F7" t="str">
            <v>859</v>
          </cell>
          <cell r="G7">
            <v>320</v>
          </cell>
          <cell r="H7" t="str">
            <v>902</v>
          </cell>
          <cell r="I7">
            <v>0</v>
          </cell>
          <cell r="K7">
            <v>0</v>
          </cell>
          <cell r="M7">
            <v>320</v>
          </cell>
          <cell r="N7" t="str">
            <v>684</v>
          </cell>
          <cell r="O7">
            <v>0</v>
          </cell>
        </row>
        <row r="8">
          <cell r="A8" t="str">
            <v>UTP CABLE  (Cat.5)</v>
          </cell>
          <cell r="B8" t="str">
            <v>0.5㎜*4P</v>
          </cell>
          <cell r="C8" t="str">
            <v>m</v>
          </cell>
          <cell r="D8">
            <v>200</v>
          </cell>
          <cell r="E8">
            <v>0</v>
          </cell>
          <cell r="G8">
            <v>200</v>
          </cell>
          <cell r="H8" t="str">
            <v>899</v>
          </cell>
          <cell r="I8">
            <v>0</v>
          </cell>
          <cell r="K8">
            <v>0</v>
          </cell>
          <cell r="M8">
            <v>200</v>
          </cell>
          <cell r="N8" t="str">
            <v>708</v>
          </cell>
          <cell r="O8">
            <v>0</v>
          </cell>
        </row>
        <row r="9">
          <cell r="A9" t="str">
            <v>노출콘센트   250V</v>
          </cell>
          <cell r="B9" t="str">
            <v>2P+E 15A 2G</v>
          </cell>
          <cell r="C9" t="str">
            <v>개</v>
          </cell>
          <cell r="D9">
            <v>1450</v>
          </cell>
          <cell r="E9">
            <v>1466</v>
          </cell>
          <cell r="F9" t="str">
            <v>938</v>
          </cell>
          <cell r="G9">
            <v>1450</v>
          </cell>
          <cell r="H9" t="str">
            <v>980</v>
          </cell>
          <cell r="I9">
            <v>0</v>
          </cell>
          <cell r="K9">
            <v>0</v>
          </cell>
          <cell r="M9">
            <v>1460</v>
          </cell>
          <cell r="N9" t="str">
            <v>806</v>
          </cell>
          <cell r="O9">
            <v>0</v>
          </cell>
        </row>
        <row r="10">
          <cell r="A10" t="str">
            <v>국선단자함 SUS Cover</v>
          </cell>
          <cell r="B10" t="str">
            <v>국10P+사20P</v>
          </cell>
          <cell r="C10" t="str">
            <v>면</v>
          </cell>
          <cell r="D10">
            <v>51000</v>
          </cell>
          <cell r="E10">
            <v>52000</v>
          </cell>
          <cell r="F10" t="str">
            <v>1008</v>
          </cell>
          <cell r="G10">
            <v>51000</v>
          </cell>
          <cell r="H10" t="str">
            <v>1033</v>
          </cell>
          <cell r="I10">
            <v>0</v>
          </cell>
          <cell r="K10">
            <v>0</v>
          </cell>
          <cell r="M10">
            <v>51900</v>
          </cell>
          <cell r="N10" t="str">
            <v>863</v>
          </cell>
          <cell r="O10">
            <v>0</v>
          </cell>
        </row>
        <row r="11">
          <cell r="A11" t="str">
            <v>접지동봉</v>
          </cell>
          <cell r="B11" t="str">
            <v>16*1800㎜</v>
          </cell>
          <cell r="C11" t="str">
            <v>개</v>
          </cell>
          <cell r="D11">
            <v>4900</v>
          </cell>
          <cell r="E11">
            <v>4900</v>
          </cell>
          <cell r="F11" t="str">
            <v>934</v>
          </cell>
          <cell r="G11">
            <v>4900</v>
          </cell>
          <cell r="H11" t="str">
            <v>978</v>
          </cell>
          <cell r="I11">
            <v>0</v>
          </cell>
          <cell r="K11">
            <v>0</v>
          </cell>
          <cell r="M11">
            <v>4900</v>
          </cell>
          <cell r="N11" t="str">
            <v>802</v>
          </cell>
          <cell r="O11">
            <v>0</v>
          </cell>
        </row>
        <row r="12">
          <cell r="A12" t="str">
            <v>8PIN 모듈라잭</v>
          </cell>
          <cell r="B12" t="str">
            <v>RJ-45*1G</v>
          </cell>
          <cell r="C12" t="str">
            <v>개</v>
          </cell>
          <cell r="D12">
            <v>5830</v>
          </cell>
          <cell r="E12">
            <v>5830</v>
          </cell>
          <cell r="F12" t="str">
            <v>926</v>
          </cell>
          <cell r="G12">
            <v>8280</v>
          </cell>
          <cell r="H12" t="str">
            <v>983</v>
          </cell>
          <cell r="I12">
            <v>0</v>
          </cell>
          <cell r="K12">
            <v>0</v>
          </cell>
          <cell r="M12">
            <v>0</v>
          </cell>
          <cell r="O12">
            <v>0</v>
          </cell>
        </row>
        <row r="13">
          <cell r="A13" t="str">
            <v>TV 유니트 /쌍방향</v>
          </cell>
          <cell r="B13" t="str">
            <v>종단형</v>
          </cell>
          <cell r="C13" t="str">
            <v>개</v>
          </cell>
          <cell r="D13">
            <v>2700</v>
          </cell>
          <cell r="E13">
            <v>3494</v>
          </cell>
          <cell r="F13" t="str">
            <v>999</v>
          </cell>
          <cell r="G13">
            <v>2700</v>
          </cell>
          <cell r="H13" t="str">
            <v>983</v>
          </cell>
          <cell r="I13">
            <v>0</v>
          </cell>
          <cell r="K13">
            <v>0</v>
          </cell>
          <cell r="M13">
            <v>3000</v>
          </cell>
          <cell r="N13" t="str">
            <v>807</v>
          </cell>
          <cell r="O13">
            <v>0</v>
          </cell>
        </row>
        <row r="14">
          <cell r="A14" t="str">
            <v>분배기    /쌍방향</v>
          </cell>
          <cell r="B14" t="str">
            <v>2WAY</v>
          </cell>
          <cell r="C14" t="str">
            <v>개</v>
          </cell>
          <cell r="D14">
            <v>5000</v>
          </cell>
          <cell r="E14">
            <v>10000</v>
          </cell>
          <cell r="F14" t="str">
            <v>999</v>
          </cell>
          <cell r="G14">
            <v>5000</v>
          </cell>
          <cell r="H14" t="str">
            <v>1048</v>
          </cell>
          <cell r="I14">
            <v>0</v>
          </cell>
          <cell r="K14">
            <v>0</v>
          </cell>
          <cell r="M14">
            <v>0</v>
          </cell>
          <cell r="O14">
            <v>0</v>
          </cell>
        </row>
        <row r="15">
          <cell r="A15" t="str">
            <v>간선증폭기</v>
          </cell>
          <cell r="B15" t="str">
            <v>CATV겸용</v>
          </cell>
          <cell r="C15" t="str">
            <v>개</v>
          </cell>
          <cell r="D15">
            <v>280000</v>
          </cell>
          <cell r="E15">
            <v>280000</v>
          </cell>
          <cell r="F15" t="str">
            <v>999</v>
          </cell>
          <cell r="G15">
            <v>0</v>
          </cell>
          <cell r="I15">
            <v>0</v>
          </cell>
          <cell r="K15">
            <v>0</v>
          </cell>
          <cell r="M15">
            <v>0</v>
          </cell>
          <cell r="O15">
            <v>0</v>
          </cell>
        </row>
        <row r="16">
          <cell r="A16" t="str">
            <v>증폭기함 w/SUS C.</v>
          </cell>
          <cell r="B16" t="str">
            <v>400*500*130</v>
          </cell>
          <cell r="C16" t="str">
            <v>개</v>
          </cell>
          <cell r="D16">
            <v>69000</v>
          </cell>
          <cell r="E16">
            <v>0</v>
          </cell>
          <cell r="G16">
            <v>69000</v>
          </cell>
          <cell r="H16" t="str">
            <v>1033</v>
          </cell>
          <cell r="I16">
            <v>0</v>
          </cell>
          <cell r="K16">
            <v>0</v>
          </cell>
          <cell r="M16">
            <v>76900</v>
          </cell>
          <cell r="N16" t="str">
            <v>849</v>
          </cell>
          <cell r="O16">
            <v>0</v>
          </cell>
        </row>
        <row r="17">
          <cell r="A17" t="str">
            <v>N P        Acryl</v>
          </cell>
          <cell r="B17" t="str">
            <v>150*30</v>
          </cell>
          <cell r="C17" t="str">
            <v>개</v>
          </cell>
          <cell r="D17">
            <v>3000</v>
          </cell>
          <cell r="E17">
            <v>0</v>
          </cell>
          <cell r="G17">
            <v>0</v>
          </cell>
          <cell r="I17">
            <v>0</v>
          </cell>
          <cell r="K17">
            <v>0</v>
          </cell>
          <cell r="M17">
            <v>0</v>
          </cell>
          <cell r="O17">
            <v>0</v>
          </cell>
        </row>
        <row r="18">
          <cell r="A18" t="str">
            <v>분배기함 SUS Cover</v>
          </cell>
          <cell r="B18" t="str">
            <v>0분기+2분배</v>
          </cell>
          <cell r="C18" t="str">
            <v>면</v>
          </cell>
          <cell r="D18">
            <v>358450</v>
          </cell>
          <cell r="E18">
            <v>0</v>
          </cell>
          <cell r="G18">
            <v>0</v>
          </cell>
          <cell r="I18">
            <v>0</v>
          </cell>
          <cell r="K18">
            <v>0</v>
          </cell>
          <cell r="M18">
            <v>0</v>
          </cell>
          <cell r="O18">
            <v>0</v>
          </cell>
        </row>
        <row r="19">
          <cell r="A19" t="str">
            <v>소모잡자재</v>
          </cell>
          <cell r="C19" t="str">
            <v>식</v>
          </cell>
          <cell r="D19">
            <v>0</v>
          </cell>
          <cell r="E19">
            <v>0</v>
          </cell>
          <cell r="G19">
            <v>0</v>
          </cell>
          <cell r="I19">
            <v>0</v>
          </cell>
          <cell r="K19">
            <v>0</v>
          </cell>
          <cell r="M19">
            <v>0</v>
          </cell>
          <cell r="O19">
            <v>0</v>
          </cell>
        </row>
        <row r="20">
          <cell r="A20" t="str">
            <v>자재비  계</v>
          </cell>
          <cell r="D20">
            <v>0</v>
          </cell>
          <cell r="E20">
            <v>0</v>
          </cell>
          <cell r="G20">
            <v>0</v>
          </cell>
          <cell r="I20">
            <v>0</v>
          </cell>
          <cell r="K20">
            <v>0</v>
          </cell>
          <cell r="M20">
            <v>0</v>
          </cell>
          <cell r="O20">
            <v>0</v>
          </cell>
        </row>
        <row r="21">
          <cell r="A21" t="str">
            <v>나) 인건비</v>
          </cell>
          <cell r="D21">
            <v>0</v>
          </cell>
          <cell r="E21">
            <v>0</v>
          </cell>
          <cell r="G21">
            <v>0</v>
          </cell>
          <cell r="I21">
            <v>0</v>
          </cell>
          <cell r="K21">
            <v>0</v>
          </cell>
          <cell r="M21">
            <v>0</v>
          </cell>
          <cell r="O21">
            <v>0</v>
          </cell>
        </row>
        <row r="22">
          <cell r="A22" t="str">
            <v>AN</v>
          </cell>
          <cell r="B22" t="str">
            <v>무선안테나공</v>
          </cell>
          <cell r="C22" t="str">
            <v>인</v>
          </cell>
          <cell r="D22">
            <v>95000</v>
          </cell>
          <cell r="E22">
            <v>0</v>
          </cell>
          <cell r="G22">
            <v>0</v>
          </cell>
          <cell r="I22">
            <v>0</v>
          </cell>
          <cell r="K22">
            <v>0</v>
          </cell>
          <cell r="M22">
            <v>0</v>
          </cell>
          <cell r="O22">
            <v>0</v>
          </cell>
        </row>
        <row r="23">
          <cell r="B23" t="str">
            <v>내선전공</v>
          </cell>
          <cell r="C23" t="str">
            <v>인</v>
          </cell>
          <cell r="D23">
            <v>56143</v>
          </cell>
          <cell r="E23">
            <v>0</v>
          </cell>
          <cell r="G23">
            <v>0</v>
          </cell>
          <cell r="I23">
            <v>0</v>
          </cell>
          <cell r="K23">
            <v>0</v>
          </cell>
          <cell r="M23">
            <v>0</v>
          </cell>
          <cell r="O23">
            <v>0</v>
          </cell>
        </row>
        <row r="24">
          <cell r="A24" t="str">
            <v>TL</v>
          </cell>
          <cell r="B24" t="str">
            <v>통신설비공</v>
          </cell>
          <cell r="C24" t="str">
            <v>인</v>
          </cell>
          <cell r="D24">
            <v>77401</v>
          </cell>
          <cell r="E24">
            <v>0</v>
          </cell>
          <cell r="G24">
            <v>0</v>
          </cell>
          <cell r="I24">
            <v>0</v>
          </cell>
          <cell r="K24">
            <v>0</v>
          </cell>
          <cell r="M24">
            <v>0</v>
          </cell>
          <cell r="O24">
            <v>0</v>
          </cell>
        </row>
        <row r="25">
          <cell r="A25" t="str">
            <v>공구손료</v>
          </cell>
          <cell r="C25" t="str">
            <v>식</v>
          </cell>
          <cell r="D25">
            <v>0</v>
          </cell>
          <cell r="E25">
            <v>0</v>
          </cell>
          <cell r="G25">
            <v>0</v>
          </cell>
          <cell r="I25">
            <v>0</v>
          </cell>
          <cell r="K25">
            <v>0</v>
          </cell>
          <cell r="M25">
            <v>0</v>
          </cell>
          <cell r="O25">
            <v>0</v>
          </cell>
        </row>
        <row r="26">
          <cell r="A26" t="str">
            <v>인건비  계</v>
          </cell>
          <cell r="D26">
            <v>0</v>
          </cell>
          <cell r="E26">
            <v>0</v>
          </cell>
          <cell r="G26">
            <v>0</v>
          </cell>
          <cell r="I26">
            <v>0</v>
          </cell>
          <cell r="K26">
            <v>0</v>
          </cell>
          <cell r="M26">
            <v>0</v>
          </cell>
          <cell r="O26">
            <v>0</v>
          </cell>
        </row>
        <row r="27">
          <cell r="A27" t="str">
            <v>소   계</v>
          </cell>
          <cell r="D27">
            <v>0</v>
          </cell>
          <cell r="E27">
            <v>0</v>
          </cell>
          <cell r="G27">
            <v>0</v>
          </cell>
          <cell r="I27">
            <v>0</v>
          </cell>
          <cell r="K27">
            <v>0</v>
          </cell>
          <cell r="M27">
            <v>0</v>
          </cell>
          <cell r="O27">
            <v>0</v>
          </cell>
        </row>
      </sheetData>
      <sheetData sheetId="8" refreshError="1"/>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목데이타 "/>
      <sheetName val="단가산출서(기계)"/>
      <sheetName val="과세내역(세부)"/>
      <sheetName val="#REF"/>
      <sheetName val="단가표"/>
      <sheetName val="포장공사"/>
      <sheetName val="소일위대가코드표"/>
      <sheetName val="SUNGDAE"/>
      <sheetName val="납부서"/>
      <sheetName val="노임단가"/>
      <sheetName val="단가조사서"/>
      <sheetName val="3지구단위"/>
      <sheetName val="정부노임단가"/>
      <sheetName val="조경"/>
      <sheetName val="내역서"/>
      <sheetName val="DATE"/>
      <sheetName val="CAT_5"/>
      <sheetName val="관급"/>
      <sheetName val="내역표지"/>
      <sheetName val="원가계산서(총괄)"/>
      <sheetName val="산출내역집계"/>
      <sheetName val="건축집계"/>
      <sheetName val="건축내역"/>
      <sheetName val="토목집계"/>
      <sheetName val="토목내역"/>
      <sheetName val="설비집계"/>
      <sheetName val="설비내역"/>
      <sheetName val="원가계산서(남측)"/>
      <sheetName val="하수급견적대비"/>
      <sheetName val="실행대비"/>
      <sheetName val="9811"/>
      <sheetName val="말고개터널조명전압강하"/>
      <sheetName val="직노"/>
      <sheetName val="집계표"/>
      <sheetName val="내역"/>
      <sheetName val="지급자재"/>
      <sheetName val="실행(1)"/>
      <sheetName val="기계내역서"/>
      <sheetName val="노무비(전지2기)"/>
      <sheetName val="일위대가표"/>
      <sheetName val="경비"/>
      <sheetName val="이름표지정"/>
      <sheetName val="대비"/>
      <sheetName val="횡배수관"/>
      <sheetName val="총괄내역서"/>
      <sheetName val="Customer Databas"/>
      <sheetName val="Sheet1"/>
      <sheetName val="실행내역서"/>
      <sheetName val="자료"/>
      <sheetName val="Concourse Public Areas"/>
      <sheetName val="공문"/>
      <sheetName val="전기"/>
      <sheetName val="BOJUNGGM"/>
      <sheetName val="견적대비표"/>
      <sheetName val="기초일위"/>
      <sheetName val="시설일위"/>
      <sheetName val="조명일위"/>
      <sheetName val="내역서01"/>
      <sheetName val="효성CB 1P기초"/>
      <sheetName val="작성기준"/>
      <sheetName val="BM"/>
      <sheetName val="총사업비명세"/>
      <sheetName val="요약&amp;결과"/>
      <sheetName val="소방"/>
      <sheetName val="현장관리비"/>
      <sheetName val="Total"/>
      <sheetName val="기계경비(시간당)"/>
      <sheetName val="램머"/>
      <sheetName val="20관리비율"/>
      <sheetName val="원가계산서 "/>
      <sheetName val="N賃率-職"/>
      <sheetName val="9509"/>
      <sheetName val="부표총괄"/>
      <sheetName val="¼ö¸ñµ¥ÀÌÅ¸ "/>
      <sheetName val="Á¤ºÎ³ëÀÓ´Ü°¡"/>
      <sheetName val="¼ÒÀÏÀ§´ë°¡ÄÚµåÇ¥"/>
      <sheetName val="Æ÷Àå°ø»ç"/>
      <sheetName val="¿ø°¡°è»ê¼­(³²Ãø)"/>
      <sheetName val="ÇÏ¼ö±Þ°ßÀû´ëºñ"/>
      <sheetName val="³»¿ªÇ¥Áö"/>
      <sheetName val="¿ø°¡°è»ê¼­(ÃÑ°ý)"/>
      <sheetName val="»êÃâ³»¿ªÁý°è"/>
      <sheetName val="°ÇÃàÁý°è"/>
      <sheetName val="°ÇÃà³»¿ª"/>
      <sheetName val="Åä¸ñÁý°è"/>
      <sheetName val="Åä¸ñ³»¿ª"/>
      <sheetName val="¼³ºñÁý°è"/>
      <sheetName val="¼³ºñ³»¿ª"/>
      <sheetName val="ÀÌ¸§Ç¥ÁöÁ¤"/>
      <sheetName val="³³ºÎ¼­"/>
      <sheetName val="È¾¹è¼ö°ü"/>
      <sheetName val="³»¿ª"/>
      <sheetName val="ÃÑ°ý³»¿ª¼­"/>
      <sheetName val="Á¶°æ"/>
      <sheetName val="°æºñ"/>
      <sheetName val="Áö±ÞÀÚÀç"/>
      <sheetName val="ÀÚ·á"/>
      <sheetName val="½ÇÇà´ëºñ"/>
      <sheetName val="´ëºñ"/>
      <sheetName val="°ø¹®"/>
      <sheetName val="³»¿ª¼­"/>
      <sheetName val="Àü±â"/>
      <sheetName val="½ÇÇà³»¿ª¼­"/>
      <sheetName val="±â°è³»¿ª¼­"/>
      <sheetName val="½ÇÇà(1)"/>
      <sheetName val="¸»°í°³ÅÍ³ÎÁ¶¸íÀü¾Ð°­ÇÏ"/>
      <sheetName val="±âÃÊÀÏÀ§"/>
      <sheetName val="½Ã¼³ÀÏÀ§"/>
      <sheetName val="Á¶¸íÀÏÀ§"/>
      <sheetName val="Åä¸ñ"/>
      <sheetName val="³»¿ª¼­01"/>
      <sheetName val="³ëÀÓ´Ü°¡"/>
      <sheetName val="´Ü°¡Á¶»ç¼­"/>
      <sheetName val="토목"/>
      <sheetName val="시운전연료"/>
      <sheetName val="총괄"/>
      <sheetName val="노무비"/>
      <sheetName val="정렬"/>
      <sheetName val="ABUT수량-A1"/>
      <sheetName val="공량산출서"/>
      <sheetName val="wall"/>
      <sheetName val="Front"/>
      <sheetName val="직접비"/>
    </sheetNames>
    <sheetDataSet>
      <sheetData sheetId="0" refreshError="1">
        <row r="3">
          <cell r="A3" t="str">
            <v>코드</v>
          </cell>
          <cell r="B3" t="str">
            <v>수목명</v>
          </cell>
          <cell r="C3" t="str">
            <v>규 격</v>
          </cell>
          <cell r="D3" t="str">
            <v>97'단가</v>
          </cell>
        </row>
        <row r="4">
          <cell r="A4" t="str">
            <v>겹벚R6</v>
          </cell>
          <cell r="B4" t="str">
            <v>겹벚나무</v>
          </cell>
          <cell r="C4" t="str">
            <v>H2.5*R6</v>
          </cell>
          <cell r="D4">
            <v>24300</v>
          </cell>
        </row>
        <row r="5">
          <cell r="A5" t="str">
            <v>겹벚R8</v>
          </cell>
          <cell r="B5" t="str">
            <v>겹벚나무</v>
          </cell>
          <cell r="C5" t="str">
            <v>H3.0*R8</v>
          </cell>
          <cell r="D5">
            <v>71170</v>
          </cell>
        </row>
        <row r="6">
          <cell r="A6" t="str">
            <v>꽃사과R4</v>
          </cell>
          <cell r="B6" t="str">
            <v>꽃사과</v>
          </cell>
          <cell r="C6" t="str">
            <v>H2.0*R4</v>
          </cell>
          <cell r="D6">
            <v>13200</v>
          </cell>
        </row>
        <row r="7">
          <cell r="A7" t="str">
            <v>꽃사과R6</v>
          </cell>
          <cell r="B7" t="str">
            <v>꽃사과</v>
          </cell>
          <cell r="C7" t="str">
            <v>H2.5*R6</v>
          </cell>
          <cell r="D7">
            <v>44200</v>
          </cell>
        </row>
        <row r="8">
          <cell r="A8" t="str">
            <v>꽃사과R8</v>
          </cell>
          <cell r="B8" t="str">
            <v>꽃사과</v>
          </cell>
          <cell r="C8" t="str">
            <v>H2.5*R8</v>
          </cell>
          <cell r="D8">
            <v>50100</v>
          </cell>
        </row>
        <row r="9">
          <cell r="A9" t="str">
            <v>꽃사과R10</v>
          </cell>
          <cell r="B9" t="str">
            <v>꽃사과</v>
          </cell>
          <cell r="C9" t="str">
            <v>H2.5*R10</v>
          </cell>
          <cell r="D9">
            <v>81600</v>
          </cell>
        </row>
        <row r="10">
          <cell r="A10" t="str">
            <v>가래B6</v>
          </cell>
          <cell r="B10" t="str">
            <v>가래나무</v>
          </cell>
          <cell r="C10" t="str">
            <v>H3.0*B6</v>
          </cell>
          <cell r="D10">
            <v>17580</v>
          </cell>
        </row>
        <row r="11">
          <cell r="A11" t="str">
            <v>가래B8</v>
          </cell>
          <cell r="B11" t="str">
            <v>가래나무</v>
          </cell>
          <cell r="C11" t="str">
            <v>H3.5*B8</v>
          </cell>
          <cell r="D11">
            <v>26250</v>
          </cell>
        </row>
        <row r="12">
          <cell r="A12" t="str">
            <v>가래B10</v>
          </cell>
          <cell r="B12" t="str">
            <v>가래나무</v>
          </cell>
          <cell r="C12" t="str">
            <v>H4.0*B10</v>
          </cell>
          <cell r="D12">
            <v>47250</v>
          </cell>
        </row>
        <row r="13">
          <cell r="A13" t="str">
            <v>가래B12</v>
          </cell>
          <cell r="B13" t="str">
            <v>가래나무</v>
          </cell>
          <cell r="C13" t="str">
            <v>H5.0*B12</v>
          </cell>
          <cell r="D13">
            <v>90000</v>
          </cell>
        </row>
        <row r="14">
          <cell r="A14" t="str">
            <v>가래B15</v>
          </cell>
          <cell r="B14" t="str">
            <v>가래나무</v>
          </cell>
          <cell r="C14" t="str">
            <v>H6.0*B15</v>
          </cell>
          <cell r="D14">
            <v>160000</v>
          </cell>
        </row>
        <row r="15">
          <cell r="A15" t="str">
            <v>감R5</v>
          </cell>
          <cell r="B15" t="str">
            <v>감나무</v>
          </cell>
          <cell r="C15" t="str">
            <v>H2.0*R5</v>
          </cell>
          <cell r="D15">
            <v>21700</v>
          </cell>
        </row>
        <row r="16">
          <cell r="A16" t="str">
            <v>감R6</v>
          </cell>
          <cell r="B16" t="str">
            <v>감나무</v>
          </cell>
          <cell r="C16" t="str">
            <v>H2.0*R6</v>
          </cell>
          <cell r="D16">
            <v>50400</v>
          </cell>
        </row>
        <row r="17">
          <cell r="A17" t="str">
            <v>감R7</v>
          </cell>
          <cell r="B17" t="str">
            <v>감나무</v>
          </cell>
          <cell r="C17" t="str">
            <v>H2.5*R7</v>
          </cell>
          <cell r="D17">
            <v>47500</v>
          </cell>
        </row>
        <row r="18">
          <cell r="A18" t="str">
            <v>감R8</v>
          </cell>
          <cell r="B18" t="str">
            <v>감나무</v>
          </cell>
          <cell r="C18" t="str">
            <v>H2.5*R8</v>
          </cell>
          <cell r="D18">
            <v>81900</v>
          </cell>
        </row>
        <row r="19">
          <cell r="A19" t="str">
            <v>감R10</v>
          </cell>
          <cell r="B19" t="str">
            <v>감나무</v>
          </cell>
          <cell r="C19" t="str">
            <v>H3.0*R10</v>
          </cell>
          <cell r="D19">
            <v>84000</v>
          </cell>
        </row>
        <row r="20">
          <cell r="A20" t="str">
            <v>감R12</v>
          </cell>
          <cell r="B20" t="str">
            <v>감나무</v>
          </cell>
          <cell r="C20" t="str">
            <v>H3.5*R12</v>
          </cell>
          <cell r="D20">
            <v>189000</v>
          </cell>
        </row>
        <row r="21">
          <cell r="A21" t="str">
            <v>감R15</v>
          </cell>
          <cell r="B21" t="str">
            <v>감나무</v>
          </cell>
          <cell r="C21" t="str">
            <v>H4.0*R15</v>
          </cell>
          <cell r="D21">
            <v>158000</v>
          </cell>
        </row>
        <row r="22">
          <cell r="A22" t="str">
            <v>계수R5</v>
          </cell>
          <cell r="B22" t="str">
            <v>계수나무</v>
          </cell>
          <cell r="C22" t="str">
            <v>H2.5*R5</v>
          </cell>
          <cell r="D22">
            <v>25400</v>
          </cell>
        </row>
        <row r="23">
          <cell r="A23" t="str">
            <v>계수R6</v>
          </cell>
          <cell r="B23" t="str">
            <v>계수나무</v>
          </cell>
          <cell r="C23" t="str">
            <v>H3.0*R6</v>
          </cell>
          <cell r="D23">
            <v>30800</v>
          </cell>
        </row>
        <row r="24">
          <cell r="A24" t="str">
            <v>계수R8</v>
          </cell>
          <cell r="B24" t="str">
            <v>계수나무</v>
          </cell>
          <cell r="C24" t="str">
            <v>H3.5*R8</v>
          </cell>
          <cell r="D24">
            <v>89800</v>
          </cell>
        </row>
        <row r="25">
          <cell r="A25" t="str">
            <v>계수R10</v>
          </cell>
          <cell r="B25" t="str">
            <v>계수나무</v>
          </cell>
          <cell r="C25" t="str">
            <v>H4.0*R10</v>
          </cell>
          <cell r="D25">
            <v>108900</v>
          </cell>
        </row>
        <row r="26">
          <cell r="A26" t="str">
            <v>계수R12</v>
          </cell>
          <cell r="B26" t="str">
            <v>계수나무</v>
          </cell>
          <cell r="C26" t="str">
            <v>H4.5*R12</v>
          </cell>
          <cell r="D26">
            <v>169400</v>
          </cell>
        </row>
        <row r="27">
          <cell r="A27" t="str">
            <v>고로쇠R5</v>
          </cell>
          <cell r="B27" t="str">
            <v>고로쇠</v>
          </cell>
          <cell r="C27" t="str">
            <v>H3.0*R5</v>
          </cell>
          <cell r="D27">
            <v>15000</v>
          </cell>
        </row>
        <row r="28">
          <cell r="A28" t="str">
            <v>고로쇠R6</v>
          </cell>
          <cell r="B28" t="str">
            <v>고로쇠</v>
          </cell>
          <cell r="C28" t="str">
            <v>H3.0*R6</v>
          </cell>
          <cell r="D28">
            <v>22000</v>
          </cell>
        </row>
        <row r="29">
          <cell r="A29" t="str">
            <v>고로쇠R8</v>
          </cell>
          <cell r="B29" t="str">
            <v>고로쇠</v>
          </cell>
          <cell r="C29" t="str">
            <v>H3.5*R8</v>
          </cell>
          <cell r="D29">
            <v>40000</v>
          </cell>
        </row>
        <row r="30">
          <cell r="A30" t="str">
            <v>고로쇠R10</v>
          </cell>
          <cell r="B30" t="str">
            <v>고로쇠</v>
          </cell>
          <cell r="C30" t="str">
            <v>H4.0*R10</v>
          </cell>
          <cell r="D30">
            <v>80000</v>
          </cell>
        </row>
        <row r="31">
          <cell r="A31" t="str">
            <v>고로쇠R12</v>
          </cell>
          <cell r="B31" t="str">
            <v>고로쇠</v>
          </cell>
          <cell r="C31" t="str">
            <v>H4.5*R12</v>
          </cell>
          <cell r="D31">
            <v>130000</v>
          </cell>
        </row>
        <row r="32">
          <cell r="A32" t="str">
            <v>고로쇠R15</v>
          </cell>
          <cell r="B32" t="str">
            <v>고로쇠</v>
          </cell>
          <cell r="C32" t="str">
            <v>H4.5*R15</v>
          </cell>
          <cell r="D32">
            <v>250000</v>
          </cell>
        </row>
        <row r="33">
          <cell r="A33" t="str">
            <v>꽃복숭아R3</v>
          </cell>
          <cell r="B33" t="str">
            <v>꽃복숭아</v>
          </cell>
          <cell r="C33" t="str">
            <v>H1.5*R3</v>
          </cell>
          <cell r="D33">
            <v>13500</v>
          </cell>
        </row>
        <row r="34">
          <cell r="A34" t="str">
            <v>꽃복숭아R4</v>
          </cell>
          <cell r="B34" t="str">
            <v>꽃복숭아</v>
          </cell>
          <cell r="C34" t="str">
            <v>H2.0*R4</v>
          </cell>
          <cell r="D34">
            <v>25600</v>
          </cell>
        </row>
        <row r="35">
          <cell r="A35" t="str">
            <v>꽃복숭아R5</v>
          </cell>
          <cell r="B35" t="str">
            <v>꽃복숭아</v>
          </cell>
          <cell r="C35" t="str">
            <v>H2.5*R5</v>
          </cell>
          <cell r="D35">
            <v>55600</v>
          </cell>
        </row>
        <row r="36">
          <cell r="A36" t="str">
            <v>꽃아그배R4</v>
          </cell>
          <cell r="B36" t="str">
            <v>꽃아그배</v>
          </cell>
          <cell r="C36" t="str">
            <v>H2.5*R4</v>
          </cell>
          <cell r="D36">
            <v>18900</v>
          </cell>
        </row>
        <row r="37">
          <cell r="A37" t="str">
            <v>꽃아그배R6</v>
          </cell>
          <cell r="B37" t="str">
            <v>꽃아그배</v>
          </cell>
          <cell r="C37" t="str">
            <v>H2.5*R6</v>
          </cell>
          <cell r="D37">
            <v>52600</v>
          </cell>
        </row>
        <row r="38">
          <cell r="A38" t="str">
            <v>꽃아그배R8</v>
          </cell>
          <cell r="B38" t="str">
            <v>꽃아그배</v>
          </cell>
          <cell r="C38" t="str">
            <v>H3.0*R8</v>
          </cell>
          <cell r="D38">
            <v>98600</v>
          </cell>
        </row>
        <row r="39">
          <cell r="A39" t="str">
            <v>꽃아그배R10</v>
          </cell>
          <cell r="B39" t="str">
            <v>꽃아그배</v>
          </cell>
          <cell r="C39" t="str">
            <v>H3.5*R10</v>
          </cell>
          <cell r="D39">
            <v>148200</v>
          </cell>
        </row>
        <row r="40">
          <cell r="A40" t="str">
            <v>꽃산딸R5</v>
          </cell>
          <cell r="B40" t="str">
            <v>꽃산딸나무</v>
          </cell>
          <cell r="C40" t="str">
            <v>H2.0*R5</v>
          </cell>
          <cell r="D40">
            <v>35000</v>
          </cell>
        </row>
        <row r="41">
          <cell r="A41" t="str">
            <v>꽃산딸R7</v>
          </cell>
          <cell r="B41" t="str">
            <v>꽃산딸나무</v>
          </cell>
          <cell r="C41" t="str">
            <v>H2.5*R7</v>
          </cell>
          <cell r="D41">
            <v>60000</v>
          </cell>
        </row>
        <row r="42">
          <cell r="A42" t="str">
            <v>꽃산딸R8</v>
          </cell>
          <cell r="B42" t="str">
            <v>꽃산딸나무</v>
          </cell>
          <cell r="C42" t="str">
            <v>H3.0*R8</v>
          </cell>
          <cell r="D42">
            <v>100000</v>
          </cell>
        </row>
        <row r="43">
          <cell r="A43" t="str">
            <v>꽃산딸R10</v>
          </cell>
          <cell r="B43" t="str">
            <v>꽃산딸나무</v>
          </cell>
          <cell r="C43" t="str">
            <v>H3.5*R10</v>
          </cell>
          <cell r="D43">
            <v>180000</v>
          </cell>
        </row>
        <row r="44">
          <cell r="A44" t="str">
            <v>귀롱R6</v>
          </cell>
          <cell r="B44" t="str">
            <v>귀롱나무</v>
          </cell>
          <cell r="C44" t="str">
            <v>H3.0*R6</v>
          </cell>
          <cell r="D44">
            <v>39000</v>
          </cell>
        </row>
        <row r="45">
          <cell r="A45" t="str">
            <v>귀롱R8</v>
          </cell>
          <cell r="B45" t="str">
            <v>귀롱나무</v>
          </cell>
          <cell r="C45" t="str">
            <v>H3.0*R8</v>
          </cell>
          <cell r="D45">
            <v>70000</v>
          </cell>
        </row>
        <row r="46">
          <cell r="A46" t="str">
            <v>귀롱R10</v>
          </cell>
          <cell r="B46" t="str">
            <v>귀롱나무</v>
          </cell>
          <cell r="C46" t="str">
            <v>H3.5*R10</v>
          </cell>
          <cell r="D46">
            <v>115000</v>
          </cell>
        </row>
        <row r="47">
          <cell r="A47" t="str">
            <v>귀롱R12</v>
          </cell>
          <cell r="B47" t="str">
            <v>귀롱나무</v>
          </cell>
          <cell r="C47" t="str">
            <v>H3.5*R12</v>
          </cell>
          <cell r="D47">
            <v>180000</v>
          </cell>
        </row>
        <row r="48">
          <cell r="A48" t="str">
            <v>낙우송R5</v>
          </cell>
          <cell r="B48" t="str">
            <v>낙우송</v>
          </cell>
          <cell r="C48" t="str">
            <v>H2.5*R5</v>
          </cell>
          <cell r="D48">
            <v>16000</v>
          </cell>
        </row>
        <row r="49">
          <cell r="A49" t="str">
            <v>낙우송R6</v>
          </cell>
          <cell r="B49" t="str">
            <v>낙우송</v>
          </cell>
          <cell r="C49" t="str">
            <v>H3.0*R6</v>
          </cell>
          <cell r="D49">
            <v>24600</v>
          </cell>
        </row>
        <row r="50">
          <cell r="A50" t="str">
            <v>낙우송R8</v>
          </cell>
          <cell r="B50" t="str">
            <v>낙우송</v>
          </cell>
          <cell r="C50" t="str">
            <v>H3.5*R8</v>
          </cell>
          <cell r="D50">
            <v>43500</v>
          </cell>
        </row>
        <row r="51">
          <cell r="A51" t="str">
            <v>낙우송R10</v>
          </cell>
          <cell r="B51" t="str">
            <v>낙우송</v>
          </cell>
          <cell r="C51" t="str">
            <v>H4.0*R10</v>
          </cell>
          <cell r="D51">
            <v>83400</v>
          </cell>
        </row>
        <row r="52">
          <cell r="A52" t="str">
            <v>낙우송R12</v>
          </cell>
          <cell r="B52" t="str">
            <v>낙우송</v>
          </cell>
          <cell r="C52" t="str">
            <v>H4.0*R12</v>
          </cell>
          <cell r="D52">
            <v>244540</v>
          </cell>
        </row>
        <row r="53">
          <cell r="A53" t="str">
            <v>노각R4</v>
          </cell>
          <cell r="B53" t="str">
            <v>노각나무</v>
          </cell>
          <cell r="C53" t="str">
            <v>H2.0*R4</v>
          </cell>
          <cell r="D53">
            <v>31000</v>
          </cell>
        </row>
        <row r="54">
          <cell r="A54" t="str">
            <v>노각R6</v>
          </cell>
          <cell r="B54" t="str">
            <v>노각나무</v>
          </cell>
          <cell r="C54" t="str">
            <v>H2.5*R6</v>
          </cell>
          <cell r="D54">
            <v>50000</v>
          </cell>
        </row>
        <row r="55">
          <cell r="A55" t="str">
            <v>노각R8</v>
          </cell>
          <cell r="B55" t="str">
            <v>노각나무</v>
          </cell>
          <cell r="C55" t="str">
            <v>H3.0*R8</v>
          </cell>
          <cell r="D55">
            <v>130000</v>
          </cell>
        </row>
        <row r="56">
          <cell r="A56" t="str">
            <v>노각R10</v>
          </cell>
          <cell r="B56" t="str">
            <v>노각나무</v>
          </cell>
          <cell r="C56" t="str">
            <v>H3.5*R10</v>
          </cell>
          <cell r="D56">
            <v>290000</v>
          </cell>
        </row>
        <row r="57">
          <cell r="A57" t="str">
            <v>노각R12</v>
          </cell>
          <cell r="B57" t="str">
            <v>노각나무</v>
          </cell>
          <cell r="C57" t="str">
            <v>H3.5*R12</v>
          </cell>
          <cell r="D57">
            <v>430000</v>
          </cell>
        </row>
        <row r="58">
          <cell r="A58" t="str">
            <v>노각R15</v>
          </cell>
          <cell r="B58" t="str">
            <v>노각나무</v>
          </cell>
          <cell r="C58" t="str">
            <v>H4.0*R15</v>
          </cell>
          <cell r="D58">
            <v>800000</v>
          </cell>
        </row>
        <row r="59">
          <cell r="A59" t="str">
            <v>노르웨이단풍R4</v>
          </cell>
          <cell r="B59" t="str">
            <v>노르웨이단풍</v>
          </cell>
          <cell r="C59" t="str">
            <v>H2.5*R4</v>
          </cell>
          <cell r="D59">
            <v>24800</v>
          </cell>
        </row>
        <row r="60">
          <cell r="A60" t="str">
            <v>노르웨이단풍R5</v>
          </cell>
          <cell r="B60" t="str">
            <v>노르웨이단풍</v>
          </cell>
          <cell r="C60" t="str">
            <v>H3.0*R5</v>
          </cell>
          <cell r="D60">
            <v>36600</v>
          </cell>
        </row>
        <row r="61">
          <cell r="A61" t="str">
            <v>노르웨이단풍R6</v>
          </cell>
          <cell r="B61" t="str">
            <v>노르웨이단풍</v>
          </cell>
          <cell r="C61" t="str">
            <v>H3.0*R6</v>
          </cell>
          <cell r="D61">
            <v>54300</v>
          </cell>
        </row>
        <row r="62">
          <cell r="A62" t="str">
            <v>노르웨이단풍R8</v>
          </cell>
          <cell r="B62" t="str">
            <v>노르웨이단풍</v>
          </cell>
          <cell r="C62" t="str">
            <v>H3.5*R8</v>
          </cell>
          <cell r="D62">
            <v>85200</v>
          </cell>
        </row>
        <row r="63">
          <cell r="A63" t="str">
            <v>노르웨이단풍R10</v>
          </cell>
          <cell r="B63" t="str">
            <v>노르웨이단풍</v>
          </cell>
          <cell r="C63" t="str">
            <v>H4.0*R10</v>
          </cell>
          <cell r="D63">
            <v>120500</v>
          </cell>
        </row>
        <row r="64">
          <cell r="A64" t="str">
            <v>노르웨이단풍R12</v>
          </cell>
          <cell r="B64" t="str">
            <v>노르웨이단풍</v>
          </cell>
          <cell r="C64" t="str">
            <v>H4.0*R12</v>
          </cell>
          <cell r="D64">
            <v>220600</v>
          </cell>
        </row>
        <row r="65">
          <cell r="A65" t="str">
            <v>노르웨이단풍R15</v>
          </cell>
          <cell r="B65" t="str">
            <v>노르웨이단풍</v>
          </cell>
          <cell r="C65" t="str">
            <v>H4.5*R15</v>
          </cell>
          <cell r="D65">
            <v>367400</v>
          </cell>
        </row>
        <row r="66">
          <cell r="A66" t="str">
            <v>느릅R4</v>
          </cell>
          <cell r="B66" t="str">
            <v>느릅나무</v>
          </cell>
          <cell r="C66" t="str">
            <v>H2.5*R4</v>
          </cell>
          <cell r="D66">
            <v>13900</v>
          </cell>
        </row>
        <row r="67">
          <cell r="A67" t="str">
            <v>느릅R5</v>
          </cell>
          <cell r="B67" t="str">
            <v>느릅나무</v>
          </cell>
          <cell r="C67" t="str">
            <v>H3.0*R5</v>
          </cell>
          <cell r="D67">
            <v>22800</v>
          </cell>
        </row>
        <row r="68">
          <cell r="A68" t="str">
            <v>느릅R8</v>
          </cell>
          <cell r="B68" t="str">
            <v>느릅나무</v>
          </cell>
          <cell r="C68" t="str">
            <v>H3.5*R8</v>
          </cell>
          <cell r="D68">
            <v>40200</v>
          </cell>
        </row>
        <row r="69">
          <cell r="A69" t="str">
            <v>느릅R10</v>
          </cell>
          <cell r="B69" t="str">
            <v>느릅나무</v>
          </cell>
          <cell r="C69" t="str">
            <v>H4.0*R10</v>
          </cell>
          <cell r="D69">
            <v>81200</v>
          </cell>
        </row>
        <row r="70">
          <cell r="A70" t="str">
            <v>느티R5</v>
          </cell>
          <cell r="B70" t="str">
            <v>느티나무</v>
          </cell>
          <cell r="C70" t="str">
            <v>H3.0*R5</v>
          </cell>
          <cell r="D70">
            <v>21500</v>
          </cell>
        </row>
        <row r="71">
          <cell r="A71" t="str">
            <v>느티R6</v>
          </cell>
          <cell r="B71" t="str">
            <v>느티나무</v>
          </cell>
          <cell r="C71" t="str">
            <v>H3.0*R6</v>
          </cell>
          <cell r="D71">
            <v>32400</v>
          </cell>
        </row>
        <row r="72">
          <cell r="A72" t="str">
            <v>느티R8</v>
          </cell>
          <cell r="B72" t="str">
            <v>느티나무</v>
          </cell>
          <cell r="C72" t="str">
            <v>H3.5*R8</v>
          </cell>
          <cell r="D72">
            <v>65700</v>
          </cell>
        </row>
        <row r="73">
          <cell r="A73" t="str">
            <v>느티R10</v>
          </cell>
          <cell r="B73" t="str">
            <v>느티나무</v>
          </cell>
          <cell r="C73" t="str">
            <v>H3.5*R10</v>
          </cell>
          <cell r="D73">
            <v>119000</v>
          </cell>
        </row>
        <row r="74">
          <cell r="A74" t="str">
            <v>느티R12</v>
          </cell>
          <cell r="B74" t="str">
            <v>느티나무</v>
          </cell>
          <cell r="C74" t="str">
            <v>H4.0*R12</v>
          </cell>
          <cell r="D74">
            <v>180000</v>
          </cell>
        </row>
        <row r="75">
          <cell r="A75" t="str">
            <v>느티R15</v>
          </cell>
          <cell r="B75" t="str">
            <v>느티나무</v>
          </cell>
          <cell r="C75" t="str">
            <v>H4.0*R15</v>
          </cell>
          <cell r="D75">
            <v>374000</v>
          </cell>
        </row>
        <row r="76">
          <cell r="A76" t="str">
            <v>느티R18</v>
          </cell>
          <cell r="B76" t="str">
            <v>느티나무</v>
          </cell>
          <cell r="C76" t="str">
            <v>H4.0*R18</v>
          </cell>
          <cell r="D76">
            <v>533300</v>
          </cell>
        </row>
        <row r="77">
          <cell r="A77" t="str">
            <v>느티R20</v>
          </cell>
          <cell r="B77" t="str">
            <v>느티나무</v>
          </cell>
          <cell r="C77" t="str">
            <v>H4.0*R20</v>
          </cell>
          <cell r="D77">
            <v>730000</v>
          </cell>
        </row>
        <row r="78">
          <cell r="A78" t="str">
            <v>느티R25</v>
          </cell>
          <cell r="B78" t="str">
            <v>느티나무</v>
          </cell>
          <cell r="C78" t="str">
            <v>H4.0*R25</v>
          </cell>
          <cell r="D78">
            <v>926000</v>
          </cell>
        </row>
        <row r="79">
          <cell r="A79" t="str">
            <v>느티R30</v>
          </cell>
          <cell r="B79" t="str">
            <v>느티나무</v>
          </cell>
          <cell r="C79" t="str">
            <v>H5.0*R30</v>
          </cell>
          <cell r="D79">
            <v>2491500</v>
          </cell>
        </row>
        <row r="80">
          <cell r="A80" t="str">
            <v>능소화R2</v>
          </cell>
          <cell r="B80" t="str">
            <v>능소화</v>
          </cell>
          <cell r="C80" t="str">
            <v>H2.0*R2</v>
          </cell>
          <cell r="D80">
            <v>23600</v>
          </cell>
        </row>
        <row r="81">
          <cell r="A81" t="str">
            <v>능소화R4</v>
          </cell>
          <cell r="B81" t="str">
            <v>능소화</v>
          </cell>
          <cell r="C81" t="str">
            <v>H2.5*R4</v>
          </cell>
          <cell r="D81">
            <v>72600</v>
          </cell>
        </row>
        <row r="82">
          <cell r="A82" t="str">
            <v>능소화R6</v>
          </cell>
          <cell r="B82" t="str">
            <v>능소화</v>
          </cell>
          <cell r="C82" t="str">
            <v>H3.0*R6</v>
          </cell>
          <cell r="D82">
            <v>175300</v>
          </cell>
        </row>
        <row r="83">
          <cell r="A83" t="str">
            <v>다릅R4</v>
          </cell>
          <cell r="B83" t="str">
            <v>다릅나무</v>
          </cell>
          <cell r="C83" t="str">
            <v>H2.5*R4</v>
          </cell>
          <cell r="D83">
            <v>24000</v>
          </cell>
        </row>
        <row r="84">
          <cell r="A84" t="str">
            <v>다릅R6</v>
          </cell>
          <cell r="B84" t="str">
            <v>다릅나무</v>
          </cell>
          <cell r="C84" t="str">
            <v>H3.0*R6</v>
          </cell>
          <cell r="D84">
            <v>33000</v>
          </cell>
        </row>
        <row r="85">
          <cell r="A85" t="str">
            <v>다릅R8</v>
          </cell>
          <cell r="B85" t="str">
            <v>다릅나무</v>
          </cell>
          <cell r="C85" t="str">
            <v>H3.5*R8</v>
          </cell>
          <cell r="D85">
            <v>68000</v>
          </cell>
        </row>
        <row r="86">
          <cell r="A86" t="str">
            <v>다릅R10</v>
          </cell>
          <cell r="B86" t="str">
            <v>다릅나무</v>
          </cell>
          <cell r="C86" t="str">
            <v>H4.0*R10</v>
          </cell>
          <cell r="D86">
            <v>126000</v>
          </cell>
        </row>
        <row r="87">
          <cell r="A87" t="str">
            <v>대왕참R5</v>
          </cell>
          <cell r="B87" t="str">
            <v>대왕참나무</v>
          </cell>
          <cell r="C87" t="str">
            <v>H2.5*R5</v>
          </cell>
          <cell r="D87">
            <v>39600</v>
          </cell>
        </row>
        <row r="88">
          <cell r="A88" t="str">
            <v>대왕참R6</v>
          </cell>
          <cell r="B88" t="str">
            <v>대왕참나무</v>
          </cell>
          <cell r="C88" t="str">
            <v>H3.0*R6</v>
          </cell>
          <cell r="D88">
            <v>82300</v>
          </cell>
        </row>
        <row r="89">
          <cell r="A89" t="str">
            <v>대왕참R8</v>
          </cell>
          <cell r="B89" t="str">
            <v>대왕참나무</v>
          </cell>
          <cell r="C89" t="str">
            <v>H3.0*R8</v>
          </cell>
          <cell r="D89">
            <v>116000</v>
          </cell>
        </row>
        <row r="90">
          <cell r="A90" t="str">
            <v>대왕참R10</v>
          </cell>
          <cell r="B90" t="str">
            <v>대왕참나무</v>
          </cell>
          <cell r="C90" t="str">
            <v>H3.0*R10</v>
          </cell>
          <cell r="D90">
            <v>172000</v>
          </cell>
        </row>
        <row r="91">
          <cell r="A91" t="str">
            <v>대왕참R12</v>
          </cell>
          <cell r="B91" t="str">
            <v>대왕참나무</v>
          </cell>
          <cell r="C91" t="str">
            <v>H3.5*R12</v>
          </cell>
          <cell r="D91">
            <v>240000</v>
          </cell>
        </row>
        <row r="92">
          <cell r="A92" t="str">
            <v>대왕참R15</v>
          </cell>
          <cell r="B92" t="str">
            <v>대왕참나무</v>
          </cell>
          <cell r="C92" t="str">
            <v>H3.5*R15</v>
          </cell>
          <cell r="D92">
            <v>309000</v>
          </cell>
        </row>
        <row r="93">
          <cell r="A93" t="str">
            <v>대왕참R18</v>
          </cell>
          <cell r="B93" t="str">
            <v>대왕참나무</v>
          </cell>
          <cell r="C93" t="str">
            <v>H4.0*R18</v>
          </cell>
          <cell r="D93">
            <v>450000</v>
          </cell>
        </row>
        <row r="94">
          <cell r="A94" t="str">
            <v>대왕참R20</v>
          </cell>
          <cell r="B94" t="str">
            <v>대왕참나무</v>
          </cell>
          <cell r="C94" t="str">
            <v>H4.0*R20</v>
          </cell>
          <cell r="D94">
            <v>600000</v>
          </cell>
        </row>
        <row r="95">
          <cell r="A95" t="str">
            <v>대추R4</v>
          </cell>
          <cell r="B95" t="str">
            <v>대추나무</v>
          </cell>
          <cell r="C95" t="str">
            <v>H2.5*R4</v>
          </cell>
          <cell r="D95">
            <v>12200</v>
          </cell>
        </row>
        <row r="96">
          <cell r="A96" t="str">
            <v>대추R5</v>
          </cell>
          <cell r="B96" t="str">
            <v>대추나무</v>
          </cell>
          <cell r="C96" t="str">
            <v>H2.5*R5</v>
          </cell>
          <cell r="D96">
            <v>25200</v>
          </cell>
        </row>
        <row r="97">
          <cell r="A97" t="str">
            <v>대추R6</v>
          </cell>
          <cell r="B97" t="str">
            <v>대추나무</v>
          </cell>
          <cell r="C97" t="str">
            <v>H3.0*R6</v>
          </cell>
          <cell r="D97">
            <v>30200</v>
          </cell>
        </row>
        <row r="98">
          <cell r="A98" t="str">
            <v>대추R8</v>
          </cell>
          <cell r="B98" t="str">
            <v>대추나무</v>
          </cell>
          <cell r="C98" t="str">
            <v>H3.5*R8</v>
          </cell>
          <cell r="D98">
            <v>57200</v>
          </cell>
        </row>
        <row r="99">
          <cell r="A99" t="str">
            <v>대추R10</v>
          </cell>
          <cell r="B99" t="str">
            <v>대추나무</v>
          </cell>
          <cell r="C99" t="str">
            <v>H4.0*R10</v>
          </cell>
          <cell r="D99">
            <v>121000</v>
          </cell>
        </row>
        <row r="100">
          <cell r="A100" t="str">
            <v>때죽R4</v>
          </cell>
          <cell r="B100" t="str">
            <v>때죽나무</v>
          </cell>
          <cell r="C100" t="str">
            <v>H2.0*R4</v>
          </cell>
          <cell r="D100">
            <v>25400</v>
          </cell>
        </row>
        <row r="101">
          <cell r="A101" t="str">
            <v>때죽R6</v>
          </cell>
          <cell r="B101" t="str">
            <v>때죽나무</v>
          </cell>
          <cell r="C101" t="str">
            <v>H2.0*R6</v>
          </cell>
          <cell r="D101">
            <v>40300</v>
          </cell>
        </row>
        <row r="102">
          <cell r="A102" t="str">
            <v>때죽R8</v>
          </cell>
          <cell r="B102" t="str">
            <v>때죽나무</v>
          </cell>
          <cell r="C102" t="str">
            <v>H2.5*R8</v>
          </cell>
          <cell r="D102">
            <v>77700</v>
          </cell>
        </row>
        <row r="103">
          <cell r="A103" t="str">
            <v>때죽R10</v>
          </cell>
          <cell r="B103" t="str">
            <v>때죽나무</v>
          </cell>
          <cell r="C103" t="str">
            <v>H3.0*R10</v>
          </cell>
          <cell r="D103">
            <v>134000</v>
          </cell>
        </row>
        <row r="104">
          <cell r="A104" t="str">
            <v>두충R4</v>
          </cell>
          <cell r="B104" t="str">
            <v>두충나무</v>
          </cell>
          <cell r="C104" t="str">
            <v>H2.5*R4</v>
          </cell>
          <cell r="D104">
            <v>18800</v>
          </cell>
        </row>
        <row r="105">
          <cell r="A105" t="str">
            <v>두충R6</v>
          </cell>
          <cell r="B105" t="str">
            <v>두충나무</v>
          </cell>
          <cell r="C105" t="str">
            <v>H3.0*R6</v>
          </cell>
          <cell r="D105">
            <v>32300</v>
          </cell>
        </row>
        <row r="106">
          <cell r="A106" t="str">
            <v>두충R8</v>
          </cell>
          <cell r="B106" t="str">
            <v>두충나무</v>
          </cell>
          <cell r="C106" t="str">
            <v>H3.5*R8</v>
          </cell>
          <cell r="D106">
            <v>51400</v>
          </cell>
        </row>
        <row r="107">
          <cell r="A107" t="str">
            <v>두충R10</v>
          </cell>
          <cell r="B107" t="str">
            <v>두충나무</v>
          </cell>
          <cell r="C107" t="str">
            <v>H4.0*R10</v>
          </cell>
          <cell r="D107">
            <v>113100</v>
          </cell>
        </row>
        <row r="108">
          <cell r="A108" t="str">
            <v>두충R12</v>
          </cell>
          <cell r="B108" t="str">
            <v>두충나무</v>
          </cell>
          <cell r="C108" t="str">
            <v>H4.0*R12</v>
          </cell>
          <cell r="D108">
            <v>200000</v>
          </cell>
        </row>
        <row r="109">
          <cell r="A109" t="str">
            <v>두충R15</v>
          </cell>
          <cell r="B109" t="str">
            <v>두충나무</v>
          </cell>
          <cell r="C109" t="str">
            <v>H5.0*R15</v>
          </cell>
          <cell r="D109">
            <v>353100</v>
          </cell>
        </row>
        <row r="110">
          <cell r="A110" t="str">
            <v>들메R5</v>
          </cell>
          <cell r="B110" t="str">
            <v>들메나무</v>
          </cell>
          <cell r="C110" t="str">
            <v>H3.0*R5</v>
          </cell>
          <cell r="D110">
            <v>22000</v>
          </cell>
        </row>
        <row r="111">
          <cell r="A111" t="str">
            <v>들메R6</v>
          </cell>
          <cell r="B111" t="str">
            <v>들메나무</v>
          </cell>
          <cell r="C111" t="str">
            <v>H3.0*R6</v>
          </cell>
          <cell r="D111">
            <v>36000</v>
          </cell>
        </row>
        <row r="112">
          <cell r="A112" t="str">
            <v>들메R8</v>
          </cell>
          <cell r="B112" t="str">
            <v>들메나무</v>
          </cell>
          <cell r="C112" t="str">
            <v>H3.5*R8</v>
          </cell>
          <cell r="D112">
            <v>53000</v>
          </cell>
        </row>
        <row r="113">
          <cell r="A113" t="str">
            <v>루브라참R5</v>
          </cell>
          <cell r="B113" t="str">
            <v>루브라참나무</v>
          </cell>
          <cell r="C113" t="str">
            <v>H2.5*R5</v>
          </cell>
          <cell r="D113">
            <v>36900</v>
          </cell>
        </row>
        <row r="114">
          <cell r="A114" t="str">
            <v>루브라참R6</v>
          </cell>
          <cell r="B114" t="str">
            <v>루브라참나무</v>
          </cell>
          <cell r="C114" t="str">
            <v>H2.5*R6</v>
          </cell>
          <cell r="D114">
            <v>66700</v>
          </cell>
        </row>
        <row r="115">
          <cell r="A115" t="str">
            <v>루브라참R8</v>
          </cell>
          <cell r="B115" t="str">
            <v>루브라참나무</v>
          </cell>
          <cell r="C115" t="str">
            <v>H3.0*R8</v>
          </cell>
          <cell r="D115">
            <v>105000</v>
          </cell>
        </row>
        <row r="116">
          <cell r="A116" t="str">
            <v>루브라참R10</v>
          </cell>
          <cell r="B116" t="str">
            <v>루브라참나무</v>
          </cell>
          <cell r="C116" t="str">
            <v>H3.0*R10</v>
          </cell>
          <cell r="D116">
            <v>167000</v>
          </cell>
        </row>
        <row r="117">
          <cell r="A117" t="str">
            <v>루브라참R12</v>
          </cell>
          <cell r="B117" t="str">
            <v>루브라참나무</v>
          </cell>
          <cell r="C117" t="str">
            <v>H3.5*R12</v>
          </cell>
          <cell r="D117">
            <v>220000</v>
          </cell>
        </row>
        <row r="118">
          <cell r="A118" t="str">
            <v>루브라참R15</v>
          </cell>
          <cell r="B118" t="str">
            <v>루브라참나무</v>
          </cell>
          <cell r="C118" t="str">
            <v>H4.0*R15</v>
          </cell>
          <cell r="D118">
            <v>291000</v>
          </cell>
        </row>
        <row r="119">
          <cell r="A119" t="str">
            <v>마가R3</v>
          </cell>
          <cell r="B119" t="str">
            <v>마가목</v>
          </cell>
          <cell r="C119" t="str">
            <v>H2.0*R3</v>
          </cell>
          <cell r="D119">
            <v>14900</v>
          </cell>
        </row>
        <row r="120">
          <cell r="A120" t="str">
            <v>마가R5</v>
          </cell>
          <cell r="B120" t="str">
            <v>마가목</v>
          </cell>
          <cell r="C120" t="str">
            <v>H2.5*R5</v>
          </cell>
          <cell r="D120">
            <v>32200</v>
          </cell>
        </row>
        <row r="121">
          <cell r="A121" t="str">
            <v>마가R7</v>
          </cell>
          <cell r="B121" t="str">
            <v>마가목</v>
          </cell>
          <cell r="C121" t="str">
            <v>H3.0*R7</v>
          </cell>
          <cell r="D121">
            <v>131140</v>
          </cell>
        </row>
        <row r="122">
          <cell r="A122" t="str">
            <v>매화R4</v>
          </cell>
          <cell r="B122" t="str">
            <v>매화나무</v>
          </cell>
          <cell r="C122" t="str">
            <v>H2.0*R4</v>
          </cell>
          <cell r="D122">
            <v>10000</v>
          </cell>
        </row>
        <row r="123">
          <cell r="A123" t="str">
            <v>매화R6</v>
          </cell>
          <cell r="B123" t="str">
            <v>매화나무</v>
          </cell>
          <cell r="C123" t="str">
            <v>H3.0*R6</v>
          </cell>
          <cell r="D123">
            <v>24000</v>
          </cell>
        </row>
        <row r="124">
          <cell r="A124" t="str">
            <v>매화R8</v>
          </cell>
          <cell r="B124" t="str">
            <v>매화나무</v>
          </cell>
          <cell r="C124" t="str">
            <v>H3.0*R8</v>
          </cell>
          <cell r="D124">
            <v>35700</v>
          </cell>
        </row>
        <row r="125">
          <cell r="A125" t="str">
            <v>매화R10</v>
          </cell>
          <cell r="B125" t="str">
            <v>매화나무</v>
          </cell>
          <cell r="C125" t="str">
            <v>H3.5*R10</v>
          </cell>
          <cell r="D125">
            <v>162500</v>
          </cell>
        </row>
        <row r="126">
          <cell r="A126" t="str">
            <v>메타B4</v>
          </cell>
          <cell r="B126" t="str">
            <v>메타세콰이아</v>
          </cell>
          <cell r="C126" t="str">
            <v>H2.0*B4</v>
          </cell>
          <cell r="D126">
            <v>19950</v>
          </cell>
        </row>
        <row r="127">
          <cell r="A127" t="str">
            <v>메타B5</v>
          </cell>
          <cell r="B127" t="str">
            <v>메타세콰이아</v>
          </cell>
          <cell r="C127" t="str">
            <v>H2.5*B5</v>
          </cell>
          <cell r="D127">
            <v>28870</v>
          </cell>
        </row>
        <row r="128">
          <cell r="A128" t="str">
            <v>메타B6</v>
          </cell>
          <cell r="B128" t="str">
            <v>메타세콰이아</v>
          </cell>
          <cell r="C128" t="str">
            <v>H3.0*B6</v>
          </cell>
          <cell r="D128">
            <v>30200</v>
          </cell>
        </row>
        <row r="129">
          <cell r="A129" t="str">
            <v>메타B8</v>
          </cell>
          <cell r="B129" t="str">
            <v>메타세콰이아</v>
          </cell>
          <cell r="C129" t="str">
            <v>H3.5*B8</v>
          </cell>
          <cell r="D129">
            <v>98800</v>
          </cell>
        </row>
        <row r="130">
          <cell r="A130" t="str">
            <v>메타B10</v>
          </cell>
          <cell r="B130" t="str">
            <v>메타세콰이아</v>
          </cell>
          <cell r="C130" t="str">
            <v>H4.0*B10</v>
          </cell>
          <cell r="D130">
            <v>158000</v>
          </cell>
        </row>
        <row r="131">
          <cell r="A131" t="str">
            <v>메타B12</v>
          </cell>
          <cell r="B131" t="str">
            <v>메타세콰이아</v>
          </cell>
          <cell r="C131" t="str">
            <v>H4.5*B12</v>
          </cell>
          <cell r="D131">
            <v>202000</v>
          </cell>
        </row>
        <row r="132">
          <cell r="A132" t="str">
            <v>메타B15</v>
          </cell>
          <cell r="B132" t="str">
            <v>메타세콰이아</v>
          </cell>
          <cell r="C132" t="str">
            <v>H5.0*B15</v>
          </cell>
          <cell r="D132">
            <v>370750</v>
          </cell>
        </row>
        <row r="133">
          <cell r="A133" t="str">
            <v>메타B18</v>
          </cell>
          <cell r="B133" t="str">
            <v>메타세콰이아</v>
          </cell>
          <cell r="C133" t="str">
            <v>H5.5*B18</v>
          </cell>
          <cell r="D133">
            <v>617920</v>
          </cell>
        </row>
        <row r="134">
          <cell r="A134" t="str">
            <v>모감주R4</v>
          </cell>
          <cell r="B134" t="str">
            <v>모감주</v>
          </cell>
          <cell r="C134" t="str">
            <v>H2.5*R4</v>
          </cell>
          <cell r="D134">
            <v>24700</v>
          </cell>
        </row>
        <row r="135">
          <cell r="A135" t="str">
            <v>모감주R6</v>
          </cell>
          <cell r="B135" t="str">
            <v>모감주</v>
          </cell>
          <cell r="C135" t="str">
            <v>H3.0*R6</v>
          </cell>
          <cell r="D135">
            <v>50600</v>
          </cell>
        </row>
        <row r="136">
          <cell r="A136" t="str">
            <v>모감주R8</v>
          </cell>
          <cell r="B136" t="str">
            <v>모감주</v>
          </cell>
          <cell r="C136" t="str">
            <v>H3.0*R8</v>
          </cell>
          <cell r="D136">
            <v>88000</v>
          </cell>
        </row>
        <row r="137">
          <cell r="A137" t="str">
            <v>모감주R10</v>
          </cell>
          <cell r="B137" t="str">
            <v>모감주</v>
          </cell>
          <cell r="C137" t="str">
            <v>H3.0*R10</v>
          </cell>
          <cell r="D137">
            <v>176500</v>
          </cell>
        </row>
        <row r="138">
          <cell r="A138" t="str">
            <v>모과W0.5</v>
          </cell>
          <cell r="B138" t="str">
            <v>모과나무</v>
          </cell>
          <cell r="C138" t="str">
            <v>H2.0*W0.5</v>
          </cell>
          <cell r="D138">
            <v>18000</v>
          </cell>
        </row>
        <row r="139">
          <cell r="A139" t="str">
            <v>모과W0.7</v>
          </cell>
          <cell r="B139" t="str">
            <v>모과나무</v>
          </cell>
          <cell r="C139" t="str">
            <v>H2.5*W0.7</v>
          </cell>
          <cell r="D139">
            <v>22800</v>
          </cell>
        </row>
        <row r="140">
          <cell r="A140" t="str">
            <v>모과R5</v>
          </cell>
          <cell r="B140" t="str">
            <v>모과나무</v>
          </cell>
          <cell r="C140" t="str">
            <v>H3.0*R5</v>
          </cell>
          <cell r="D140">
            <v>28200</v>
          </cell>
        </row>
        <row r="141">
          <cell r="A141" t="str">
            <v>모과R8</v>
          </cell>
          <cell r="B141" t="str">
            <v>모과나무</v>
          </cell>
          <cell r="C141" t="str">
            <v>H3.0*R8</v>
          </cell>
          <cell r="D141">
            <v>100500</v>
          </cell>
        </row>
        <row r="142">
          <cell r="A142" t="str">
            <v>모과R10</v>
          </cell>
          <cell r="B142" t="str">
            <v>모과나무</v>
          </cell>
          <cell r="C142" t="str">
            <v>H3.5*R10</v>
          </cell>
          <cell r="D142">
            <v>101000</v>
          </cell>
        </row>
        <row r="143">
          <cell r="A143" t="str">
            <v>모과R12</v>
          </cell>
          <cell r="B143" t="str">
            <v>모과나무</v>
          </cell>
          <cell r="C143" t="str">
            <v>H3.5*R12</v>
          </cell>
          <cell r="D143">
            <v>149000</v>
          </cell>
        </row>
        <row r="144">
          <cell r="A144" t="str">
            <v>모과R15</v>
          </cell>
          <cell r="B144" t="str">
            <v>모과나무</v>
          </cell>
          <cell r="C144" t="str">
            <v>H4.0*R15</v>
          </cell>
          <cell r="D144">
            <v>292000</v>
          </cell>
        </row>
        <row r="145">
          <cell r="A145" t="str">
            <v>모과R20</v>
          </cell>
          <cell r="B145" t="str">
            <v>모과나무</v>
          </cell>
          <cell r="C145" t="str">
            <v>H4.0*R20</v>
          </cell>
          <cell r="D145">
            <v>552000</v>
          </cell>
        </row>
        <row r="146">
          <cell r="A146" t="str">
            <v>모과R25</v>
          </cell>
          <cell r="B146" t="str">
            <v>모과나무</v>
          </cell>
          <cell r="C146" t="str">
            <v>H5.0*R25</v>
          </cell>
          <cell r="D146">
            <v>1699000</v>
          </cell>
        </row>
        <row r="147">
          <cell r="A147" t="str">
            <v>백목련R4</v>
          </cell>
          <cell r="B147" t="str">
            <v>백목련</v>
          </cell>
          <cell r="C147" t="str">
            <v>H2.0*R4</v>
          </cell>
          <cell r="D147">
            <v>13000</v>
          </cell>
        </row>
        <row r="148">
          <cell r="A148" t="str">
            <v>백목련R5</v>
          </cell>
          <cell r="B148" t="str">
            <v>백목련</v>
          </cell>
          <cell r="C148" t="str">
            <v>H2.0*R5</v>
          </cell>
          <cell r="D148">
            <v>18300</v>
          </cell>
        </row>
        <row r="149">
          <cell r="A149" t="str">
            <v>백목련R6</v>
          </cell>
          <cell r="B149" t="str">
            <v>백목련</v>
          </cell>
          <cell r="C149" t="str">
            <v>H2.5*R6</v>
          </cell>
          <cell r="D149">
            <v>36100</v>
          </cell>
        </row>
        <row r="150">
          <cell r="A150" t="str">
            <v>백목련R8</v>
          </cell>
          <cell r="B150" t="str">
            <v>백목련</v>
          </cell>
          <cell r="C150" t="str">
            <v>H2.5*R8</v>
          </cell>
          <cell r="D150">
            <v>65600</v>
          </cell>
        </row>
        <row r="151">
          <cell r="A151" t="str">
            <v>백목련R10</v>
          </cell>
          <cell r="B151" t="str">
            <v>백목련</v>
          </cell>
          <cell r="C151" t="str">
            <v>H3.0*R10</v>
          </cell>
          <cell r="D151">
            <v>108800</v>
          </cell>
        </row>
        <row r="152">
          <cell r="A152" t="str">
            <v>백목련R12</v>
          </cell>
          <cell r="B152" t="str">
            <v>백목련</v>
          </cell>
          <cell r="C152" t="str">
            <v>H3.0*R12</v>
          </cell>
          <cell r="D152">
            <v>200000</v>
          </cell>
        </row>
        <row r="153">
          <cell r="A153" t="str">
            <v>백목련R15</v>
          </cell>
          <cell r="B153" t="str">
            <v>백목련</v>
          </cell>
          <cell r="C153" t="str">
            <v>H3.5*R15</v>
          </cell>
          <cell r="D153">
            <v>329500</v>
          </cell>
        </row>
        <row r="154">
          <cell r="A154" t="str">
            <v>백목련R20</v>
          </cell>
          <cell r="B154" t="str">
            <v>백목련</v>
          </cell>
          <cell r="C154" t="str">
            <v>H4.0*R20</v>
          </cell>
          <cell r="D154">
            <v>612000</v>
          </cell>
        </row>
        <row r="155">
          <cell r="A155" t="str">
            <v>목련R4</v>
          </cell>
          <cell r="B155" t="str">
            <v>목 련</v>
          </cell>
          <cell r="C155" t="str">
            <v>H2.0*R4</v>
          </cell>
          <cell r="D155">
            <v>9100</v>
          </cell>
        </row>
        <row r="156">
          <cell r="A156" t="str">
            <v>목련R5</v>
          </cell>
          <cell r="B156" t="str">
            <v>목 련</v>
          </cell>
          <cell r="C156" t="str">
            <v>H2.0*R5</v>
          </cell>
          <cell r="D156">
            <v>18400</v>
          </cell>
        </row>
        <row r="157">
          <cell r="A157" t="str">
            <v>목련R6</v>
          </cell>
          <cell r="B157" t="str">
            <v>목 련</v>
          </cell>
          <cell r="C157" t="str">
            <v>H2.5*R6</v>
          </cell>
          <cell r="D157">
            <v>35300</v>
          </cell>
        </row>
        <row r="158">
          <cell r="A158" t="str">
            <v>목련R8</v>
          </cell>
          <cell r="B158" t="str">
            <v>목 련</v>
          </cell>
          <cell r="C158" t="str">
            <v>H2.5*R8</v>
          </cell>
          <cell r="D158">
            <v>38800</v>
          </cell>
        </row>
        <row r="159">
          <cell r="A159" t="str">
            <v>목련R10</v>
          </cell>
          <cell r="B159" t="str">
            <v>목 련</v>
          </cell>
          <cell r="C159" t="str">
            <v>H3.0*R10</v>
          </cell>
          <cell r="D159">
            <v>109000</v>
          </cell>
        </row>
        <row r="160">
          <cell r="A160" t="str">
            <v>목련R12</v>
          </cell>
          <cell r="B160" t="str">
            <v>목 련</v>
          </cell>
          <cell r="C160" t="str">
            <v>H3.0*R12</v>
          </cell>
          <cell r="D160">
            <v>195000</v>
          </cell>
        </row>
        <row r="161">
          <cell r="A161" t="str">
            <v>물푸레R5</v>
          </cell>
          <cell r="B161" t="str">
            <v>물푸레나무</v>
          </cell>
          <cell r="C161" t="str">
            <v>H3.0*R5</v>
          </cell>
          <cell r="D161">
            <v>22300</v>
          </cell>
        </row>
        <row r="162">
          <cell r="A162" t="str">
            <v>물푸레R6</v>
          </cell>
          <cell r="B162" t="str">
            <v>물푸레나무</v>
          </cell>
          <cell r="C162" t="str">
            <v>H3.0*R6</v>
          </cell>
          <cell r="D162">
            <v>36400</v>
          </cell>
        </row>
        <row r="163">
          <cell r="A163" t="str">
            <v>물푸레R8</v>
          </cell>
          <cell r="B163" t="str">
            <v>물푸레나무</v>
          </cell>
          <cell r="C163" t="str">
            <v>H3.5*R8</v>
          </cell>
          <cell r="D163">
            <v>52900</v>
          </cell>
        </row>
        <row r="164">
          <cell r="A164" t="str">
            <v>밤R5</v>
          </cell>
          <cell r="B164" t="str">
            <v>밤나무</v>
          </cell>
          <cell r="C164" t="str">
            <v>H2.5*R5</v>
          </cell>
          <cell r="D164">
            <v>13900</v>
          </cell>
        </row>
        <row r="165">
          <cell r="A165" t="str">
            <v>밤R6</v>
          </cell>
          <cell r="B165" t="str">
            <v>밤나무</v>
          </cell>
          <cell r="C165" t="str">
            <v>H2.5*R6</v>
          </cell>
          <cell r="D165">
            <v>18300</v>
          </cell>
        </row>
        <row r="166">
          <cell r="A166" t="str">
            <v>밤R8</v>
          </cell>
          <cell r="B166" t="str">
            <v>밤나무</v>
          </cell>
          <cell r="C166" t="str">
            <v>H3.0*R8</v>
          </cell>
          <cell r="D166">
            <v>28500</v>
          </cell>
        </row>
        <row r="167">
          <cell r="A167" t="str">
            <v>밤R10</v>
          </cell>
          <cell r="B167" t="str">
            <v>밤나무</v>
          </cell>
          <cell r="C167" t="str">
            <v>H3.0*R10</v>
          </cell>
          <cell r="D167">
            <v>67500</v>
          </cell>
        </row>
        <row r="168">
          <cell r="A168" t="str">
            <v>밤R15</v>
          </cell>
          <cell r="B168" t="str">
            <v>밤나무</v>
          </cell>
          <cell r="C168" t="str">
            <v>H3.5*R15</v>
          </cell>
          <cell r="D168">
            <v>129000</v>
          </cell>
        </row>
        <row r="169">
          <cell r="A169" t="str">
            <v>배롱R1</v>
          </cell>
          <cell r="B169" t="str">
            <v>배롱나무</v>
          </cell>
          <cell r="C169" t="str">
            <v xml:space="preserve">H1.0*W0.6*R1 </v>
          </cell>
          <cell r="D169">
            <v>5200</v>
          </cell>
        </row>
        <row r="170">
          <cell r="A170" t="str">
            <v>배롱R2</v>
          </cell>
          <cell r="B170" t="str">
            <v>배롱나무</v>
          </cell>
          <cell r="C170" t="str">
            <v>H1.5*W0.9*R2</v>
          </cell>
          <cell r="D170">
            <v>11700</v>
          </cell>
        </row>
        <row r="171">
          <cell r="A171" t="str">
            <v>배롱R3</v>
          </cell>
          <cell r="B171" t="str">
            <v>배롱나무</v>
          </cell>
          <cell r="C171" t="str">
            <v>H2.0*W1.2*R3</v>
          </cell>
          <cell r="D171">
            <v>18300</v>
          </cell>
        </row>
        <row r="172">
          <cell r="A172" t="str">
            <v>배롱R5</v>
          </cell>
          <cell r="B172" t="str">
            <v>배롱나무</v>
          </cell>
          <cell r="C172" t="str">
            <v xml:space="preserve">H2.5*W1.5*R5 </v>
          </cell>
          <cell r="D172">
            <v>47200</v>
          </cell>
        </row>
        <row r="173">
          <cell r="A173" t="str">
            <v>배롱R7</v>
          </cell>
          <cell r="B173" t="str">
            <v>배롱나무</v>
          </cell>
          <cell r="C173" t="str">
            <v xml:space="preserve">H2.5*R7 </v>
          </cell>
          <cell r="D173">
            <v>153400</v>
          </cell>
        </row>
        <row r="174">
          <cell r="A174" t="str">
            <v>배롱R10</v>
          </cell>
          <cell r="B174" t="str">
            <v>배롱나무</v>
          </cell>
          <cell r="C174" t="str">
            <v>H3.0*R10</v>
          </cell>
          <cell r="D174">
            <v>177000</v>
          </cell>
        </row>
        <row r="175">
          <cell r="A175" t="str">
            <v>배롱R12</v>
          </cell>
          <cell r="B175" t="str">
            <v>배롱나무</v>
          </cell>
          <cell r="C175" t="str">
            <v>H3.0*R12</v>
          </cell>
          <cell r="D175">
            <v>564200</v>
          </cell>
        </row>
        <row r="176">
          <cell r="A176" t="str">
            <v>배롱R15</v>
          </cell>
          <cell r="B176" t="str">
            <v>배롱나무</v>
          </cell>
          <cell r="C176" t="str">
            <v>H3.5*R15</v>
          </cell>
          <cell r="D176">
            <v>552000</v>
          </cell>
        </row>
        <row r="177">
          <cell r="A177" t="str">
            <v>배롱R20</v>
          </cell>
          <cell r="B177" t="str">
            <v>배롱나무</v>
          </cell>
          <cell r="C177" t="str">
            <v>H3.5*R20</v>
          </cell>
          <cell r="D177">
            <v>730000</v>
          </cell>
        </row>
        <row r="178">
          <cell r="A178" t="str">
            <v>벽오동B5</v>
          </cell>
          <cell r="B178" t="str">
            <v>벽오동</v>
          </cell>
          <cell r="C178" t="str">
            <v>H3.0*B5</v>
          </cell>
          <cell r="D178">
            <v>10300</v>
          </cell>
        </row>
        <row r="179">
          <cell r="A179" t="str">
            <v>벽오동B6</v>
          </cell>
          <cell r="B179" t="str">
            <v>벽오동</v>
          </cell>
          <cell r="C179" t="str">
            <v>H3.5*B6</v>
          </cell>
          <cell r="D179">
            <v>13900</v>
          </cell>
        </row>
        <row r="180">
          <cell r="A180" t="str">
            <v>벽오동B8</v>
          </cell>
          <cell r="B180" t="str">
            <v>벽오동</v>
          </cell>
          <cell r="C180" t="str">
            <v>H4.0*B8</v>
          </cell>
          <cell r="D180">
            <v>26200</v>
          </cell>
        </row>
        <row r="181">
          <cell r="A181" t="str">
            <v>복자기R4</v>
          </cell>
          <cell r="B181" t="str">
            <v>복자기</v>
          </cell>
          <cell r="C181" t="str">
            <v>H2.0*R4</v>
          </cell>
          <cell r="D181">
            <v>23100</v>
          </cell>
        </row>
        <row r="182">
          <cell r="A182" t="str">
            <v>복자기R6</v>
          </cell>
          <cell r="B182" t="str">
            <v>복자기</v>
          </cell>
          <cell r="C182" t="str">
            <v>H2.5*R6</v>
          </cell>
          <cell r="D182">
            <v>38200</v>
          </cell>
        </row>
        <row r="183">
          <cell r="A183" t="str">
            <v>복자기R8</v>
          </cell>
          <cell r="B183" t="str">
            <v>복자기</v>
          </cell>
          <cell r="C183" t="str">
            <v>H3.0*R8</v>
          </cell>
          <cell r="D183">
            <v>99750</v>
          </cell>
        </row>
        <row r="184">
          <cell r="A184" t="str">
            <v>복자기R10</v>
          </cell>
          <cell r="B184" t="str">
            <v>복자기</v>
          </cell>
          <cell r="C184" t="str">
            <v>H3.5*R10</v>
          </cell>
          <cell r="D184">
            <v>120000</v>
          </cell>
        </row>
        <row r="185">
          <cell r="A185" t="str">
            <v>비목R4</v>
          </cell>
          <cell r="B185" t="str">
            <v>비목나무</v>
          </cell>
          <cell r="C185" t="str">
            <v>H2.0*R4</v>
          </cell>
          <cell r="D185">
            <v>24700</v>
          </cell>
        </row>
        <row r="186">
          <cell r="A186" t="str">
            <v>비목R6</v>
          </cell>
          <cell r="B186" t="str">
            <v>비목나무</v>
          </cell>
          <cell r="C186" t="str">
            <v>H2.0*R6</v>
          </cell>
          <cell r="D186">
            <v>50800</v>
          </cell>
        </row>
        <row r="187">
          <cell r="A187" t="str">
            <v>비목R8</v>
          </cell>
          <cell r="B187" t="str">
            <v>비목나무</v>
          </cell>
          <cell r="C187" t="str">
            <v>H2.5*R8</v>
          </cell>
          <cell r="D187">
            <v>88000</v>
          </cell>
        </row>
        <row r="188">
          <cell r="A188" t="str">
            <v>비목R10</v>
          </cell>
          <cell r="B188" t="str">
            <v>비목나무</v>
          </cell>
          <cell r="C188" t="str">
            <v>H3.0*R10</v>
          </cell>
          <cell r="D188">
            <v>176500</v>
          </cell>
        </row>
        <row r="189">
          <cell r="A189" t="str">
            <v>보리수R3</v>
          </cell>
          <cell r="B189" t="str">
            <v>보리수</v>
          </cell>
          <cell r="C189" t="str">
            <v>H1.5*R3</v>
          </cell>
          <cell r="D189">
            <v>9400</v>
          </cell>
        </row>
        <row r="190">
          <cell r="A190" t="str">
            <v>보리수R4</v>
          </cell>
          <cell r="B190" t="str">
            <v>보리수</v>
          </cell>
          <cell r="C190" t="str">
            <v>H2.0*R4</v>
          </cell>
          <cell r="D190">
            <v>19000</v>
          </cell>
        </row>
        <row r="191">
          <cell r="A191" t="str">
            <v>산사R4</v>
          </cell>
          <cell r="B191" t="str">
            <v>산사나무</v>
          </cell>
          <cell r="C191" t="str">
            <v>H2.0*R4</v>
          </cell>
          <cell r="D191">
            <v>22000</v>
          </cell>
        </row>
        <row r="192">
          <cell r="A192" t="str">
            <v>산사R5</v>
          </cell>
          <cell r="B192" t="str">
            <v>산사나무</v>
          </cell>
          <cell r="C192" t="str">
            <v>H2.0*R5</v>
          </cell>
          <cell r="D192">
            <v>41100</v>
          </cell>
        </row>
        <row r="193">
          <cell r="A193" t="str">
            <v>산사R6</v>
          </cell>
          <cell r="B193" t="str">
            <v>산사나무</v>
          </cell>
          <cell r="C193" t="str">
            <v>H2.5*R6</v>
          </cell>
          <cell r="D193">
            <v>58800</v>
          </cell>
        </row>
        <row r="194">
          <cell r="A194" t="str">
            <v>산사R8</v>
          </cell>
          <cell r="B194" t="str">
            <v>산사나무</v>
          </cell>
          <cell r="C194" t="str">
            <v>H3.0*R8</v>
          </cell>
          <cell r="D194">
            <v>95400</v>
          </cell>
        </row>
        <row r="195">
          <cell r="A195" t="str">
            <v>산딸R3</v>
          </cell>
          <cell r="B195" t="str">
            <v>산딸나무</v>
          </cell>
          <cell r="C195" t="str">
            <v>H1.5*R3</v>
          </cell>
          <cell r="D195">
            <v>7900</v>
          </cell>
        </row>
        <row r="196">
          <cell r="A196" t="str">
            <v>산딸R5</v>
          </cell>
          <cell r="B196" t="str">
            <v>산딸나무</v>
          </cell>
          <cell r="C196" t="str">
            <v>H2.0*R5</v>
          </cell>
          <cell r="D196">
            <v>16600</v>
          </cell>
        </row>
        <row r="197">
          <cell r="A197" t="str">
            <v>산딸R7</v>
          </cell>
          <cell r="B197" t="str">
            <v>산딸나무</v>
          </cell>
          <cell r="C197" t="str">
            <v>H2.5*R7</v>
          </cell>
          <cell r="D197">
            <v>48900</v>
          </cell>
        </row>
        <row r="198">
          <cell r="A198" t="str">
            <v>산딸R8</v>
          </cell>
          <cell r="B198" t="str">
            <v>산딸나무</v>
          </cell>
          <cell r="C198" t="str">
            <v>H3.0*R8</v>
          </cell>
          <cell r="D198">
            <v>114800</v>
          </cell>
        </row>
        <row r="199">
          <cell r="A199" t="str">
            <v>산딸R10</v>
          </cell>
          <cell r="B199" t="str">
            <v>산딸나무</v>
          </cell>
          <cell r="C199" t="str">
            <v>H3.5*R10</v>
          </cell>
          <cell r="D199">
            <v>180000</v>
          </cell>
        </row>
        <row r="200">
          <cell r="A200" t="str">
            <v>산벚B4</v>
          </cell>
          <cell r="B200" t="str">
            <v>산벚나무</v>
          </cell>
          <cell r="C200" t="str">
            <v>H2.0*B4</v>
          </cell>
          <cell r="D200">
            <v>33700</v>
          </cell>
        </row>
        <row r="201">
          <cell r="A201" t="str">
            <v>산벚B6</v>
          </cell>
          <cell r="B201" t="str">
            <v>산벚나무</v>
          </cell>
          <cell r="C201" t="str">
            <v>H2.5*B6</v>
          </cell>
          <cell r="D201">
            <v>56700</v>
          </cell>
        </row>
        <row r="202">
          <cell r="A202" t="str">
            <v>산벚B8</v>
          </cell>
          <cell r="B202" t="str">
            <v>산벚나무</v>
          </cell>
          <cell r="C202" t="str">
            <v>H3.0*B8</v>
          </cell>
          <cell r="D202">
            <v>78400</v>
          </cell>
        </row>
        <row r="203">
          <cell r="A203" t="str">
            <v>산수유R3</v>
          </cell>
          <cell r="B203" t="str">
            <v>산수유</v>
          </cell>
          <cell r="C203" t="str">
            <v>H1.2*W0.5*R3</v>
          </cell>
          <cell r="D203">
            <v>7400</v>
          </cell>
        </row>
        <row r="204">
          <cell r="A204" t="str">
            <v>산수유R5</v>
          </cell>
          <cell r="B204" t="str">
            <v>산수유</v>
          </cell>
          <cell r="C204" t="str">
            <v>H2.0*W0.9*R5</v>
          </cell>
          <cell r="D204">
            <v>20700</v>
          </cell>
        </row>
        <row r="205">
          <cell r="A205" t="str">
            <v>산수유R6</v>
          </cell>
          <cell r="B205" t="str">
            <v>산수유</v>
          </cell>
          <cell r="C205" t="str">
            <v>H2.5*R6</v>
          </cell>
          <cell r="D205">
            <v>62000</v>
          </cell>
        </row>
        <row r="206">
          <cell r="A206" t="str">
            <v>산수유R8</v>
          </cell>
          <cell r="B206" t="str">
            <v>산수유</v>
          </cell>
          <cell r="C206" t="str">
            <v>H2.5*R8</v>
          </cell>
          <cell r="D206">
            <v>113000</v>
          </cell>
        </row>
        <row r="207">
          <cell r="A207" t="str">
            <v>산수유R10</v>
          </cell>
          <cell r="B207" t="str">
            <v>산수유</v>
          </cell>
          <cell r="C207" t="str">
            <v>H3.0*R10</v>
          </cell>
          <cell r="D207">
            <v>202000</v>
          </cell>
        </row>
        <row r="208">
          <cell r="A208" t="str">
            <v>산수유R12</v>
          </cell>
          <cell r="B208" t="str">
            <v>산수유</v>
          </cell>
          <cell r="C208" t="str">
            <v>H3.0*R12</v>
          </cell>
          <cell r="D208">
            <v>374000</v>
          </cell>
        </row>
        <row r="209">
          <cell r="A209" t="str">
            <v>산단풍R4</v>
          </cell>
          <cell r="B209" t="str">
            <v>산단풍</v>
          </cell>
          <cell r="C209" t="str">
            <v>H2.0*R4</v>
          </cell>
          <cell r="D209">
            <v>16940</v>
          </cell>
        </row>
        <row r="210">
          <cell r="A210" t="str">
            <v>산단풍R5</v>
          </cell>
          <cell r="B210" t="str">
            <v>산단풍</v>
          </cell>
          <cell r="C210" t="str">
            <v>H2.0*R5</v>
          </cell>
          <cell r="D210">
            <v>27720</v>
          </cell>
        </row>
        <row r="211">
          <cell r="A211" t="str">
            <v>산단풍R6</v>
          </cell>
          <cell r="B211" t="str">
            <v>산단풍</v>
          </cell>
          <cell r="C211" t="str">
            <v>H2.0*R6</v>
          </cell>
          <cell r="D211">
            <v>41400</v>
          </cell>
        </row>
        <row r="212">
          <cell r="A212" t="str">
            <v>산단풍R8</v>
          </cell>
          <cell r="B212" t="str">
            <v>산단풍</v>
          </cell>
          <cell r="C212" t="str">
            <v>H2.5*R8</v>
          </cell>
          <cell r="D212">
            <v>79640</v>
          </cell>
        </row>
        <row r="213">
          <cell r="A213" t="str">
            <v>산단풍R10</v>
          </cell>
          <cell r="B213" t="str">
            <v>산단풍</v>
          </cell>
          <cell r="C213" t="str">
            <v>H3.0*R10</v>
          </cell>
          <cell r="D213">
            <v>162910</v>
          </cell>
        </row>
        <row r="214">
          <cell r="A214" t="str">
            <v>산단풍R12</v>
          </cell>
          <cell r="B214" t="str">
            <v>산단풍</v>
          </cell>
          <cell r="C214" t="str">
            <v>H3.5*R12</v>
          </cell>
          <cell r="D214">
            <v>250800</v>
          </cell>
        </row>
        <row r="215">
          <cell r="A215" t="str">
            <v>산단풍R15</v>
          </cell>
          <cell r="B215" t="str">
            <v>산단풍</v>
          </cell>
          <cell r="C215" t="str">
            <v>H3.5*R15</v>
          </cell>
          <cell r="D215">
            <v>453090</v>
          </cell>
        </row>
        <row r="216">
          <cell r="A216" t="str">
            <v>살구R6</v>
          </cell>
          <cell r="B216" t="str">
            <v>살구나무</v>
          </cell>
          <cell r="C216" t="str">
            <v>H2.5*R6</v>
          </cell>
          <cell r="D216">
            <v>18300</v>
          </cell>
        </row>
        <row r="217">
          <cell r="A217" t="str">
            <v>살구R8</v>
          </cell>
          <cell r="B217" t="str">
            <v>살구나무</v>
          </cell>
          <cell r="C217" t="str">
            <v>H3.0*R8</v>
          </cell>
          <cell r="D217">
            <v>31100</v>
          </cell>
        </row>
        <row r="218">
          <cell r="A218" t="str">
            <v>살구R10</v>
          </cell>
          <cell r="B218" t="str">
            <v>살구나무</v>
          </cell>
          <cell r="C218" t="str">
            <v>H3.5*R10</v>
          </cell>
          <cell r="D218">
            <v>177000</v>
          </cell>
        </row>
        <row r="219">
          <cell r="A219" t="str">
            <v>살구R12</v>
          </cell>
          <cell r="B219" t="str">
            <v>살구나무</v>
          </cell>
          <cell r="C219" t="str">
            <v>H4.0*R12</v>
          </cell>
          <cell r="D219">
            <v>321000</v>
          </cell>
        </row>
        <row r="220">
          <cell r="A220" t="str">
            <v>상수리R5</v>
          </cell>
          <cell r="B220" t="str">
            <v>상수리나무</v>
          </cell>
          <cell r="C220" t="str">
            <v>H2.5*R5</v>
          </cell>
          <cell r="D220">
            <v>34900</v>
          </cell>
        </row>
        <row r="221">
          <cell r="A221" t="str">
            <v>상수리R6</v>
          </cell>
          <cell r="B221" t="str">
            <v>상수리나무</v>
          </cell>
          <cell r="C221" t="str">
            <v>H2.5*R6</v>
          </cell>
          <cell r="D221">
            <v>62000</v>
          </cell>
        </row>
        <row r="222">
          <cell r="A222" t="str">
            <v>상수리R8</v>
          </cell>
          <cell r="B222" t="str">
            <v>상수리나무</v>
          </cell>
          <cell r="C222" t="str">
            <v>H3.0*R8</v>
          </cell>
          <cell r="D222">
            <v>111000</v>
          </cell>
        </row>
        <row r="223">
          <cell r="A223" t="str">
            <v>상수리R10</v>
          </cell>
          <cell r="B223" t="str">
            <v>상수리나무</v>
          </cell>
          <cell r="C223" t="str">
            <v>H3.0*R10</v>
          </cell>
          <cell r="D223">
            <v>147000</v>
          </cell>
        </row>
        <row r="224">
          <cell r="A224" t="str">
            <v>상수리R15</v>
          </cell>
          <cell r="B224" t="str">
            <v>상수리나무</v>
          </cell>
          <cell r="C224" t="str">
            <v>H3.5*R15</v>
          </cell>
          <cell r="D224">
            <v>267000</v>
          </cell>
        </row>
        <row r="225">
          <cell r="A225" t="str">
            <v>상수리R20</v>
          </cell>
          <cell r="B225" t="str">
            <v>상수리나무</v>
          </cell>
          <cell r="C225" t="str">
            <v>H4.0*R20</v>
          </cell>
          <cell r="D225">
            <v>463000</v>
          </cell>
        </row>
        <row r="226">
          <cell r="A226" t="str">
            <v>생강H1.2</v>
          </cell>
          <cell r="B226" t="str">
            <v>생강나무</v>
          </cell>
          <cell r="C226" t="str">
            <v>H1.2</v>
          </cell>
          <cell r="D226">
            <v>6200</v>
          </cell>
        </row>
        <row r="227">
          <cell r="A227" t="str">
            <v>생강H1.5</v>
          </cell>
          <cell r="B227" t="str">
            <v>생강나무</v>
          </cell>
          <cell r="C227" t="str">
            <v>H1.5</v>
          </cell>
          <cell r="D227">
            <v>11200</v>
          </cell>
        </row>
        <row r="228">
          <cell r="A228" t="str">
            <v>생강R3</v>
          </cell>
          <cell r="B228" t="str">
            <v>생강나무</v>
          </cell>
          <cell r="C228" t="str">
            <v>H2.0*R3</v>
          </cell>
          <cell r="D228">
            <v>24000</v>
          </cell>
        </row>
        <row r="229">
          <cell r="A229" t="str">
            <v>서어R5</v>
          </cell>
          <cell r="B229" t="str">
            <v>서어나무</v>
          </cell>
          <cell r="C229" t="str">
            <v>H3.0*R5</v>
          </cell>
          <cell r="D229">
            <v>20700</v>
          </cell>
        </row>
        <row r="230">
          <cell r="A230" t="str">
            <v>서어R6</v>
          </cell>
          <cell r="B230" t="str">
            <v>서어나무</v>
          </cell>
          <cell r="C230" t="str">
            <v>H3.0*R6</v>
          </cell>
          <cell r="D230">
            <v>35500</v>
          </cell>
        </row>
        <row r="231">
          <cell r="A231" t="str">
            <v>서어R8</v>
          </cell>
          <cell r="B231" t="str">
            <v>서어나무</v>
          </cell>
          <cell r="C231" t="str">
            <v>H3.5*R8</v>
          </cell>
          <cell r="D231">
            <v>65600</v>
          </cell>
        </row>
        <row r="232">
          <cell r="A232" t="str">
            <v>서어R10</v>
          </cell>
          <cell r="B232" t="str">
            <v>서어나무</v>
          </cell>
          <cell r="C232" t="str">
            <v>H3.5*R10</v>
          </cell>
          <cell r="D232">
            <v>115000</v>
          </cell>
        </row>
        <row r="233">
          <cell r="A233" t="str">
            <v>서어R12</v>
          </cell>
          <cell r="B233" t="str">
            <v>서어나무</v>
          </cell>
          <cell r="C233" t="str">
            <v>H4.0*R12</v>
          </cell>
          <cell r="D233">
            <v>163000</v>
          </cell>
        </row>
        <row r="234">
          <cell r="A234" t="str">
            <v>서어R15</v>
          </cell>
          <cell r="B234" t="str">
            <v>서어나무</v>
          </cell>
          <cell r="C234" t="str">
            <v>H4.0*R15</v>
          </cell>
          <cell r="D234">
            <v>313000</v>
          </cell>
        </row>
        <row r="235">
          <cell r="A235" t="str">
            <v>쉬나무R5</v>
          </cell>
          <cell r="B235" t="str">
            <v>쉬 나무</v>
          </cell>
          <cell r="C235" t="str">
            <v>H2.0*R5</v>
          </cell>
          <cell r="D235">
            <v>21100</v>
          </cell>
        </row>
        <row r="236">
          <cell r="A236" t="str">
            <v>쉬나무R6</v>
          </cell>
          <cell r="B236" t="str">
            <v>쉬 나무</v>
          </cell>
          <cell r="C236" t="str">
            <v>H2.5*R6</v>
          </cell>
          <cell r="D236">
            <v>35200</v>
          </cell>
        </row>
        <row r="237">
          <cell r="A237" t="str">
            <v>쉬나무R8</v>
          </cell>
          <cell r="B237" t="str">
            <v>쉬 나무</v>
          </cell>
          <cell r="C237" t="str">
            <v>H3.0*R8</v>
          </cell>
          <cell r="D237">
            <v>84700</v>
          </cell>
        </row>
        <row r="238">
          <cell r="A238" t="str">
            <v>쉬나무R10</v>
          </cell>
          <cell r="B238" t="str">
            <v>쉬 나무</v>
          </cell>
          <cell r="C238" t="str">
            <v>H3.0*R10</v>
          </cell>
          <cell r="D238">
            <v>153000</v>
          </cell>
        </row>
        <row r="239">
          <cell r="A239" t="str">
            <v>아그배R4</v>
          </cell>
          <cell r="B239" t="str">
            <v>아그배나무</v>
          </cell>
          <cell r="C239" t="str">
            <v>H2.0*R4</v>
          </cell>
          <cell r="D239">
            <v>25000</v>
          </cell>
        </row>
        <row r="240">
          <cell r="A240" t="str">
            <v>야광R4</v>
          </cell>
          <cell r="B240" t="str">
            <v>야광나무</v>
          </cell>
          <cell r="C240" t="str">
            <v>H2.0*R4</v>
          </cell>
          <cell r="D240">
            <v>26000</v>
          </cell>
        </row>
        <row r="241">
          <cell r="A241" t="str">
            <v>야광R6</v>
          </cell>
          <cell r="B241" t="str">
            <v>야광나무</v>
          </cell>
          <cell r="C241" t="str">
            <v>H2.5*R6</v>
          </cell>
          <cell r="D241">
            <v>55000</v>
          </cell>
        </row>
        <row r="242">
          <cell r="A242" t="str">
            <v>야광R8</v>
          </cell>
          <cell r="B242" t="str">
            <v>야광나무</v>
          </cell>
          <cell r="C242" t="str">
            <v>H3.0*R8</v>
          </cell>
          <cell r="D242">
            <v>85000</v>
          </cell>
        </row>
        <row r="243">
          <cell r="A243" t="str">
            <v>야광R10</v>
          </cell>
          <cell r="B243" t="str">
            <v>야광나무</v>
          </cell>
          <cell r="C243" t="str">
            <v>H3.0*R10</v>
          </cell>
          <cell r="D243">
            <v>110000</v>
          </cell>
        </row>
        <row r="244">
          <cell r="A244" t="str">
            <v>왕벚B4</v>
          </cell>
          <cell r="B244" t="str">
            <v>왕벚나무</v>
          </cell>
          <cell r="C244" t="str">
            <v>H2.5*B4</v>
          </cell>
          <cell r="D244">
            <v>18600</v>
          </cell>
        </row>
        <row r="245">
          <cell r="A245" t="str">
            <v>왕벚B5</v>
          </cell>
          <cell r="B245" t="str">
            <v>왕벚나무</v>
          </cell>
          <cell r="C245" t="str">
            <v>H2.5*B5</v>
          </cell>
          <cell r="D245">
            <v>27100</v>
          </cell>
        </row>
        <row r="246">
          <cell r="A246" t="str">
            <v>왕벚B6</v>
          </cell>
          <cell r="B246" t="str">
            <v>왕벚나무</v>
          </cell>
          <cell r="C246" t="str">
            <v>H3.0*B6</v>
          </cell>
          <cell r="D246">
            <v>45900</v>
          </cell>
        </row>
        <row r="247">
          <cell r="A247" t="str">
            <v>왕벚B8</v>
          </cell>
          <cell r="B247" t="str">
            <v>왕벚나무</v>
          </cell>
          <cell r="C247" t="str">
            <v>H3.0*B8</v>
          </cell>
          <cell r="D247">
            <v>62400</v>
          </cell>
        </row>
        <row r="248">
          <cell r="A248" t="str">
            <v>왕벚B10</v>
          </cell>
          <cell r="B248" t="str">
            <v>왕벚나무</v>
          </cell>
          <cell r="C248" t="str">
            <v>H3.5*B10</v>
          </cell>
          <cell r="D248">
            <v>205000</v>
          </cell>
        </row>
        <row r="249">
          <cell r="A249" t="str">
            <v>왕벚B15</v>
          </cell>
          <cell r="B249" t="str">
            <v>왕벚나무</v>
          </cell>
          <cell r="C249" t="str">
            <v>H4.0*B15</v>
          </cell>
          <cell r="D249">
            <v>408700</v>
          </cell>
        </row>
        <row r="250">
          <cell r="A250" t="str">
            <v>은단풍B5</v>
          </cell>
          <cell r="B250" t="str">
            <v>은단풍</v>
          </cell>
          <cell r="C250" t="str">
            <v>H2.5*B5</v>
          </cell>
          <cell r="D250">
            <v>10800</v>
          </cell>
        </row>
        <row r="251">
          <cell r="A251" t="str">
            <v>은단풍B6</v>
          </cell>
          <cell r="B251" t="str">
            <v>은단풍</v>
          </cell>
          <cell r="C251" t="str">
            <v>H3.0*B6</v>
          </cell>
          <cell r="D251">
            <v>13300</v>
          </cell>
        </row>
        <row r="252">
          <cell r="A252" t="str">
            <v>은단풍B8</v>
          </cell>
          <cell r="B252" t="str">
            <v>은단풍</v>
          </cell>
          <cell r="C252" t="str">
            <v>H3.0*B8</v>
          </cell>
          <cell r="D252">
            <v>22600</v>
          </cell>
        </row>
        <row r="253">
          <cell r="A253" t="str">
            <v>은단풍B10</v>
          </cell>
          <cell r="B253" t="str">
            <v>은단풍</v>
          </cell>
          <cell r="C253" t="str">
            <v>H3.5*B10</v>
          </cell>
          <cell r="D253">
            <v>74130</v>
          </cell>
        </row>
        <row r="254">
          <cell r="A254" t="str">
            <v>은단풍B12</v>
          </cell>
          <cell r="B254" t="str">
            <v>은단풍</v>
          </cell>
          <cell r="C254" t="str">
            <v>H3.5*B12</v>
          </cell>
          <cell r="D254">
            <v>123580</v>
          </cell>
        </row>
        <row r="255">
          <cell r="A255" t="str">
            <v>은단풍B15</v>
          </cell>
          <cell r="B255" t="str">
            <v>은단풍</v>
          </cell>
          <cell r="C255" t="str">
            <v>H4.0*B15</v>
          </cell>
          <cell r="D255">
            <v>197710</v>
          </cell>
        </row>
        <row r="256">
          <cell r="A256" t="str">
            <v>은행B4</v>
          </cell>
          <cell r="B256" t="str">
            <v>은행나무</v>
          </cell>
          <cell r="C256" t="str">
            <v>H2.5*B4</v>
          </cell>
          <cell r="D256">
            <v>12700</v>
          </cell>
        </row>
        <row r="257">
          <cell r="A257" t="str">
            <v>은행B6</v>
          </cell>
          <cell r="B257" t="str">
            <v>은행나무</v>
          </cell>
          <cell r="C257" t="str">
            <v>H3.0*B6</v>
          </cell>
          <cell r="D257">
            <v>25400</v>
          </cell>
        </row>
        <row r="258">
          <cell r="A258" t="str">
            <v>은행B8</v>
          </cell>
          <cell r="B258" t="str">
            <v>은행나무</v>
          </cell>
          <cell r="C258" t="str">
            <v>H3.0*B8</v>
          </cell>
          <cell r="D258">
            <v>80000</v>
          </cell>
        </row>
        <row r="259">
          <cell r="A259" t="str">
            <v>은행B10</v>
          </cell>
          <cell r="B259" t="str">
            <v>은행나무</v>
          </cell>
          <cell r="C259" t="str">
            <v>H3.5*B10</v>
          </cell>
          <cell r="D259">
            <v>123000</v>
          </cell>
        </row>
        <row r="260">
          <cell r="A260" t="str">
            <v>은행B12</v>
          </cell>
          <cell r="B260" t="str">
            <v>은행나무</v>
          </cell>
          <cell r="C260" t="str">
            <v>H3.5*B12</v>
          </cell>
          <cell r="D260">
            <v>207000</v>
          </cell>
        </row>
        <row r="261">
          <cell r="A261" t="str">
            <v>은행B15</v>
          </cell>
          <cell r="B261" t="str">
            <v>은행나무</v>
          </cell>
          <cell r="C261" t="str">
            <v>H4.0*B15</v>
          </cell>
          <cell r="D261">
            <v>267000</v>
          </cell>
        </row>
        <row r="262">
          <cell r="A262" t="str">
            <v>은행B18</v>
          </cell>
          <cell r="B262" t="str">
            <v>은행나무</v>
          </cell>
          <cell r="C262" t="str">
            <v>H4.0*B18</v>
          </cell>
          <cell r="D262">
            <v>553200</v>
          </cell>
        </row>
        <row r="263">
          <cell r="A263" t="str">
            <v>은행B20</v>
          </cell>
          <cell r="B263" t="str">
            <v>은행나무</v>
          </cell>
          <cell r="C263" t="str">
            <v>H4.0*B20</v>
          </cell>
          <cell r="D263">
            <v>414000</v>
          </cell>
        </row>
        <row r="264">
          <cell r="A264" t="str">
            <v>은행B25</v>
          </cell>
          <cell r="B264" t="str">
            <v>은행나무</v>
          </cell>
          <cell r="C264" t="str">
            <v>H4.0*B25</v>
          </cell>
          <cell r="D264">
            <v>685000</v>
          </cell>
        </row>
        <row r="265">
          <cell r="A265" t="str">
            <v>은행B30</v>
          </cell>
          <cell r="B265" t="str">
            <v>은행나무</v>
          </cell>
          <cell r="C265" t="str">
            <v>H4.5*B30</v>
          </cell>
          <cell r="D265">
            <v>2924000</v>
          </cell>
        </row>
        <row r="266">
          <cell r="A266" t="str">
            <v>이팝R4</v>
          </cell>
          <cell r="B266" t="str">
            <v>이팝나무</v>
          </cell>
          <cell r="C266" t="str">
            <v>H2.5*R4</v>
          </cell>
          <cell r="D266">
            <v>27300</v>
          </cell>
        </row>
        <row r="267">
          <cell r="A267" t="str">
            <v>이팝R6</v>
          </cell>
          <cell r="B267" t="str">
            <v>이팝나무</v>
          </cell>
          <cell r="C267" t="str">
            <v>H3.0*R6</v>
          </cell>
          <cell r="D267">
            <v>43800</v>
          </cell>
        </row>
        <row r="268">
          <cell r="A268" t="str">
            <v>이팝R8</v>
          </cell>
          <cell r="B268" t="str">
            <v>이팝나무</v>
          </cell>
          <cell r="C268" t="str">
            <v>H3.5*R8</v>
          </cell>
          <cell r="D268">
            <v>75000</v>
          </cell>
        </row>
        <row r="269">
          <cell r="A269" t="str">
            <v>일본목련B4</v>
          </cell>
          <cell r="B269" t="str">
            <v>일본목련</v>
          </cell>
          <cell r="C269" t="str">
            <v>H3.0*B4</v>
          </cell>
          <cell r="D269">
            <v>25800</v>
          </cell>
        </row>
        <row r="270">
          <cell r="A270" t="str">
            <v>일본목련B6</v>
          </cell>
          <cell r="B270" t="str">
            <v>일본목련</v>
          </cell>
          <cell r="C270" t="str">
            <v>H3.5*B6</v>
          </cell>
          <cell r="D270">
            <v>53500</v>
          </cell>
        </row>
        <row r="271">
          <cell r="A271" t="str">
            <v>일본목련B8</v>
          </cell>
          <cell r="B271" t="str">
            <v>일본목련</v>
          </cell>
          <cell r="C271" t="str">
            <v>H4.0*B8</v>
          </cell>
          <cell r="D271">
            <v>107300</v>
          </cell>
        </row>
        <row r="272">
          <cell r="A272" t="str">
            <v>자귀R3</v>
          </cell>
          <cell r="B272" t="str">
            <v>자귀나무</v>
          </cell>
          <cell r="C272" t="str">
            <v>H2.0*R3</v>
          </cell>
          <cell r="D272">
            <v>6900</v>
          </cell>
        </row>
        <row r="273">
          <cell r="A273" t="str">
            <v>자귀R5</v>
          </cell>
          <cell r="B273" t="str">
            <v>자귀나무</v>
          </cell>
          <cell r="C273" t="str">
            <v>H2.5*R5</v>
          </cell>
          <cell r="D273">
            <v>20700</v>
          </cell>
        </row>
        <row r="274">
          <cell r="A274" t="str">
            <v>자귀R6</v>
          </cell>
          <cell r="B274" t="str">
            <v>자귀나무</v>
          </cell>
          <cell r="C274" t="str">
            <v>H2.5*R6</v>
          </cell>
          <cell r="D274">
            <v>25300</v>
          </cell>
        </row>
        <row r="275">
          <cell r="A275" t="str">
            <v>자귀R8</v>
          </cell>
          <cell r="B275" t="str">
            <v>자귀나무</v>
          </cell>
          <cell r="C275" t="str">
            <v>H3.0*R8</v>
          </cell>
          <cell r="D275">
            <v>54400</v>
          </cell>
        </row>
        <row r="276">
          <cell r="A276" t="str">
            <v>자귀R10</v>
          </cell>
          <cell r="B276" t="str">
            <v>자귀나무</v>
          </cell>
          <cell r="C276" t="str">
            <v>H3.5*R10</v>
          </cell>
          <cell r="D276">
            <v>94920</v>
          </cell>
        </row>
        <row r="277">
          <cell r="A277" t="str">
            <v>자작B3</v>
          </cell>
          <cell r="B277" t="str">
            <v>자작나무</v>
          </cell>
          <cell r="C277" t="str">
            <v>H2.0*B3</v>
          </cell>
          <cell r="D277">
            <v>8300</v>
          </cell>
        </row>
        <row r="278">
          <cell r="A278" t="str">
            <v>자작B5</v>
          </cell>
          <cell r="B278" t="str">
            <v>자작나무</v>
          </cell>
          <cell r="C278" t="str">
            <v>H2.0*B5</v>
          </cell>
          <cell r="D278">
            <v>15600</v>
          </cell>
        </row>
        <row r="279">
          <cell r="A279" t="str">
            <v>자작B6</v>
          </cell>
          <cell r="B279" t="str">
            <v>자작나무</v>
          </cell>
          <cell r="C279" t="str">
            <v>H3.0*B6</v>
          </cell>
          <cell r="D279">
            <v>45400</v>
          </cell>
        </row>
        <row r="280">
          <cell r="A280" t="str">
            <v>자작B8</v>
          </cell>
          <cell r="B280" t="str">
            <v>자작나무</v>
          </cell>
          <cell r="C280" t="str">
            <v>H3.5*B8</v>
          </cell>
          <cell r="D280">
            <v>106000</v>
          </cell>
        </row>
        <row r="281">
          <cell r="A281" t="str">
            <v>자작B10</v>
          </cell>
          <cell r="B281" t="str">
            <v>자작나무</v>
          </cell>
          <cell r="C281" t="str">
            <v>H4.0*B10</v>
          </cell>
          <cell r="D281">
            <v>176000</v>
          </cell>
        </row>
        <row r="282">
          <cell r="A282" t="str">
            <v>쪽동백R5</v>
          </cell>
          <cell r="B282" t="str">
            <v>쪽동백</v>
          </cell>
          <cell r="C282" t="str">
            <v>H2.0*R5</v>
          </cell>
          <cell r="D282">
            <v>16500</v>
          </cell>
        </row>
        <row r="283">
          <cell r="A283" t="str">
            <v>쪽동백R6</v>
          </cell>
          <cell r="B283" t="str">
            <v>쪽동백</v>
          </cell>
          <cell r="C283" t="str">
            <v>H2.5*R6</v>
          </cell>
          <cell r="D283">
            <v>26000</v>
          </cell>
        </row>
        <row r="284">
          <cell r="A284" t="str">
            <v>쪽동백R7</v>
          </cell>
          <cell r="B284" t="str">
            <v>쪽동백</v>
          </cell>
          <cell r="C284" t="str">
            <v>H3.0*R7</v>
          </cell>
          <cell r="D284">
            <v>37000</v>
          </cell>
        </row>
        <row r="285">
          <cell r="A285" t="str">
            <v>쪽동백R8</v>
          </cell>
          <cell r="B285" t="str">
            <v>쪽동백</v>
          </cell>
          <cell r="C285" t="str">
            <v>H3.5*R8</v>
          </cell>
          <cell r="D285">
            <v>69300</v>
          </cell>
        </row>
        <row r="286">
          <cell r="A286" t="str">
            <v>쪽동백R10</v>
          </cell>
          <cell r="B286" t="str">
            <v>쪽동백</v>
          </cell>
          <cell r="C286" t="str">
            <v>H3.5*R10</v>
          </cell>
          <cell r="D286">
            <v>163000</v>
          </cell>
        </row>
        <row r="287">
          <cell r="A287" t="str">
            <v>졸참R5</v>
          </cell>
          <cell r="B287" t="str">
            <v>졸참나무</v>
          </cell>
          <cell r="C287" t="str">
            <v>H2.5*R5</v>
          </cell>
          <cell r="D287">
            <v>36500</v>
          </cell>
        </row>
        <row r="288">
          <cell r="A288" t="str">
            <v>졸참R6</v>
          </cell>
          <cell r="B288" t="str">
            <v>졸참나무</v>
          </cell>
          <cell r="C288" t="str">
            <v>H2.5*R6</v>
          </cell>
          <cell r="D288">
            <v>66400</v>
          </cell>
        </row>
        <row r="289">
          <cell r="A289" t="str">
            <v>졸참R8</v>
          </cell>
          <cell r="B289" t="str">
            <v>졸참나무</v>
          </cell>
          <cell r="C289" t="str">
            <v>H3.0*R8</v>
          </cell>
          <cell r="D289">
            <v>90000</v>
          </cell>
        </row>
        <row r="290">
          <cell r="A290" t="str">
            <v>졸참R10</v>
          </cell>
          <cell r="B290" t="str">
            <v>졸참나무</v>
          </cell>
          <cell r="C290" t="str">
            <v>H3.0*R10</v>
          </cell>
          <cell r="D290">
            <v>162000</v>
          </cell>
        </row>
        <row r="291">
          <cell r="A291" t="str">
            <v>졸참R15</v>
          </cell>
          <cell r="B291" t="str">
            <v>졸참나무</v>
          </cell>
          <cell r="C291" t="str">
            <v>H3.5*R15</v>
          </cell>
          <cell r="D291">
            <v>275000</v>
          </cell>
        </row>
        <row r="292">
          <cell r="A292" t="str">
            <v>중국단풍R3</v>
          </cell>
          <cell r="B292" t="str">
            <v>중국단풍</v>
          </cell>
          <cell r="C292" t="str">
            <v>H2.0*R3</v>
          </cell>
          <cell r="D292">
            <v>4800</v>
          </cell>
        </row>
        <row r="293">
          <cell r="A293" t="str">
            <v>중국단풍R5</v>
          </cell>
          <cell r="B293" t="str">
            <v>중국단풍</v>
          </cell>
          <cell r="C293" t="str">
            <v>H2.5*R5</v>
          </cell>
          <cell r="D293">
            <v>14800</v>
          </cell>
        </row>
        <row r="294">
          <cell r="A294" t="str">
            <v>중국단풍R6</v>
          </cell>
          <cell r="B294" t="str">
            <v>중국단풍</v>
          </cell>
          <cell r="C294" t="str">
            <v>H2.5*R6</v>
          </cell>
          <cell r="D294">
            <v>34800</v>
          </cell>
        </row>
        <row r="295">
          <cell r="A295" t="str">
            <v>중국단풍R7</v>
          </cell>
          <cell r="B295" t="str">
            <v>중국단풍</v>
          </cell>
          <cell r="C295" t="str">
            <v>H3.0*R7</v>
          </cell>
          <cell r="D295">
            <v>20900</v>
          </cell>
        </row>
        <row r="296">
          <cell r="A296" t="str">
            <v>중국단풍R8</v>
          </cell>
          <cell r="B296" t="str">
            <v>중국단풍</v>
          </cell>
          <cell r="C296" t="str">
            <v>H3.0*R8</v>
          </cell>
          <cell r="D296">
            <v>97000</v>
          </cell>
        </row>
        <row r="297">
          <cell r="A297" t="str">
            <v>중국단풍R10</v>
          </cell>
          <cell r="B297" t="str">
            <v>중국단풍</v>
          </cell>
          <cell r="C297" t="str">
            <v>H3.5*R10</v>
          </cell>
          <cell r="D297">
            <v>72200</v>
          </cell>
        </row>
        <row r="298">
          <cell r="A298" t="str">
            <v>중국단풍R12</v>
          </cell>
          <cell r="B298" t="str">
            <v>중국단풍</v>
          </cell>
          <cell r="C298" t="str">
            <v>H3.5*R12</v>
          </cell>
          <cell r="D298">
            <v>186000</v>
          </cell>
        </row>
        <row r="299">
          <cell r="A299" t="str">
            <v>중국단풍R15</v>
          </cell>
          <cell r="B299" t="str">
            <v>중국단풍</v>
          </cell>
          <cell r="C299" t="str">
            <v>H4.0*R15</v>
          </cell>
          <cell r="D299">
            <v>143000</v>
          </cell>
        </row>
        <row r="300">
          <cell r="A300" t="str">
            <v>중국단풍R20</v>
          </cell>
          <cell r="B300" t="str">
            <v>중국단풍</v>
          </cell>
          <cell r="C300" t="str">
            <v>H4.5*R20</v>
          </cell>
          <cell r="D300">
            <v>465000</v>
          </cell>
        </row>
        <row r="301">
          <cell r="A301" t="str">
            <v>참R5</v>
          </cell>
          <cell r="B301" t="str">
            <v>참나무</v>
          </cell>
          <cell r="C301" t="str">
            <v>H2.5*R5</v>
          </cell>
          <cell r="D301">
            <v>42400</v>
          </cell>
        </row>
        <row r="302">
          <cell r="A302" t="str">
            <v>참R6</v>
          </cell>
          <cell r="B302" t="str">
            <v>참나무</v>
          </cell>
          <cell r="C302" t="str">
            <v>H2.5*R6</v>
          </cell>
          <cell r="D302">
            <v>82300</v>
          </cell>
        </row>
        <row r="303">
          <cell r="A303" t="str">
            <v>참R8</v>
          </cell>
          <cell r="B303" t="str">
            <v>참나무</v>
          </cell>
          <cell r="C303" t="str">
            <v>H3.0*R8</v>
          </cell>
          <cell r="D303">
            <v>120000</v>
          </cell>
        </row>
        <row r="304">
          <cell r="A304" t="str">
            <v>참R10</v>
          </cell>
          <cell r="B304" t="str">
            <v>참나무</v>
          </cell>
          <cell r="C304" t="str">
            <v>H3.0*R10</v>
          </cell>
          <cell r="D304">
            <v>180000</v>
          </cell>
        </row>
        <row r="305">
          <cell r="A305" t="str">
            <v>참R15</v>
          </cell>
          <cell r="B305" t="str">
            <v>참나무</v>
          </cell>
          <cell r="C305" t="str">
            <v>H3.5*R15</v>
          </cell>
          <cell r="D305">
            <v>356000</v>
          </cell>
        </row>
        <row r="306">
          <cell r="A306" t="str">
            <v>참R20</v>
          </cell>
          <cell r="B306" t="str">
            <v>참나무</v>
          </cell>
          <cell r="C306" t="str">
            <v>H4.0*R20</v>
          </cell>
          <cell r="D306">
            <v>615000</v>
          </cell>
        </row>
        <row r="307">
          <cell r="A307" t="str">
            <v>참느릅R4</v>
          </cell>
          <cell r="B307" t="str">
            <v>참느릅나무</v>
          </cell>
          <cell r="C307" t="str">
            <v>H2.5*R4</v>
          </cell>
          <cell r="D307">
            <v>24000</v>
          </cell>
        </row>
        <row r="308">
          <cell r="A308" t="str">
            <v>참느릅R6</v>
          </cell>
          <cell r="B308" t="str">
            <v>참느릅나무</v>
          </cell>
          <cell r="C308" t="str">
            <v>H3.0*R6</v>
          </cell>
          <cell r="D308">
            <v>33200</v>
          </cell>
        </row>
        <row r="309">
          <cell r="A309" t="str">
            <v>참느릅R8</v>
          </cell>
          <cell r="B309" t="str">
            <v>참느릅나무</v>
          </cell>
          <cell r="C309" t="str">
            <v>H3.5*R8</v>
          </cell>
          <cell r="D309">
            <v>68700</v>
          </cell>
        </row>
        <row r="310">
          <cell r="A310" t="str">
            <v>참느릅R10</v>
          </cell>
          <cell r="B310" t="str">
            <v>참느릅나무</v>
          </cell>
          <cell r="C310" t="str">
            <v>H4.0*R10</v>
          </cell>
          <cell r="D310">
            <v>126000</v>
          </cell>
        </row>
        <row r="311">
          <cell r="A311" t="str">
            <v>청단풍R4</v>
          </cell>
          <cell r="B311" t="str">
            <v>청단풍</v>
          </cell>
          <cell r="C311" t="str">
            <v>H2.0*R4</v>
          </cell>
          <cell r="D311">
            <v>13400</v>
          </cell>
        </row>
        <row r="312">
          <cell r="A312" t="str">
            <v>청단풍R5</v>
          </cell>
          <cell r="B312" t="str">
            <v>청단풍</v>
          </cell>
          <cell r="C312" t="str">
            <v>H2.0*R5</v>
          </cell>
          <cell r="D312">
            <v>23400</v>
          </cell>
        </row>
        <row r="313">
          <cell r="A313" t="str">
            <v>청단풍R6</v>
          </cell>
          <cell r="B313" t="str">
            <v>청단풍</v>
          </cell>
          <cell r="C313" t="str">
            <v>H2.0*R6</v>
          </cell>
          <cell r="D313">
            <v>32500</v>
          </cell>
        </row>
        <row r="314">
          <cell r="A314" t="str">
            <v>청단풍R8</v>
          </cell>
          <cell r="B314" t="str">
            <v>청단풍</v>
          </cell>
          <cell r="C314" t="str">
            <v>H2.5*R8</v>
          </cell>
          <cell r="D314">
            <v>65000</v>
          </cell>
        </row>
        <row r="315">
          <cell r="A315" t="str">
            <v>청단풍R10</v>
          </cell>
          <cell r="B315" t="str">
            <v>청단풍</v>
          </cell>
          <cell r="C315" t="str">
            <v>H3.0*R10</v>
          </cell>
          <cell r="D315">
            <v>129000</v>
          </cell>
        </row>
        <row r="316">
          <cell r="A316" t="str">
            <v>청단풍R12</v>
          </cell>
          <cell r="B316" t="str">
            <v>청단풍</v>
          </cell>
          <cell r="C316" t="str">
            <v>H3.5*R12</v>
          </cell>
          <cell r="D316">
            <v>198000</v>
          </cell>
        </row>
        <row r="317">
          <cell r="A317" t="str">
            <v>청단풍R15</v>
          </cell>
          <cell r="B317" t="str">
            <v>청단풍</v>
          </cell>
          <cell r="C317" t="str">
            <v>H3.5*R15</v>
          </cell>
          <cell r="D317">
            <v>453090</v>
          </cell>
        </row>
        <row r="318">
          <cell r="A318" t="str">
            <v>층층R5</v>
          </cell>
          <cell r="B318" t="str">
            <v>층층나무</v>
          </cell>
          <cell r="C318" t="str">
            <v>H2.5*R5</v>
          </cell>
          <cell r="D318">
            <v>21500</v>
          </cell>
        </row>
        <row r="319">
          <cell r="A319" t="str">
            <v>층층R6</v>
          </cell>
          <cell r="B319" t="str">
            <v>층층나무</v>
          </cell>
          <cell r="C319" t="str">
            <v>H3.0*R6</v>
          </cell>
          <cell r="D319">
            <v>23600</v>
          </cell>
        </row>
        <row r="320">
          <cell r="A320" t="str">
            <v>층층R8</v>
          </cell>
          <cell r="B320" t="str">
            <v>층층나무</v>
          </cell>
          <cell r="C320" t="str">
            <v>H3.5*R8</v>
          </cell>
          <cell r="D320">
            <v>112000</v>
          </cell>
        </row>
        <row r="321">
          <cell r="A321" t="str">
            <v>층층R10</v>
          </cell>
          <cell r="B321" t="str">
            <v>층층나무</v>
          </cell>
          <cell r="C321" t="str">
            <v>H3.5*R10</v>
          </cell>
          <cell r="D321">
            <v>193000</v>
          </cell>
        </row>
        <row r="322">
          <cell r="A322" t="str">
            <v>칠엽수R4</v>
          </cell>
          <cell r="B322" t="str">
            <v>칠엽수</v>
          </cell>
          <cell r="C322" t="str">
            <v>H1.5*R4</v>
          </cell>
          <cell r="D322">
            <v>29300</v>
          </cell>
        </row>
        <row r="323">
          <cell r="A323" t="str">
            <v>칠엽수R6</v>
          </cell>
          <cell r="B323" t="str">
            <v>칠엽수</v>
          </cell>
          <cell r="C323" t="str">
            <v>H2.0*R6</v>
          </cell>
          <cell r="D323">
            <v>48000</v>
          </cell>
        </row>
        <row r="324">
          <cell r="A324" t="str">
            <v>칠엽수R8</v>
          </cell>
          <cell r="B324" t="str">
            <v>칠엽수</v>
          </cell>
          <cell r="C324" t="str">
            <v>H2.5*R8</v>
          </cell>
          <cell r="D324">
            <v>120100</v>
          </cell>
        </row>
        <row r="325">
          <cell r="A325" t="str">
            <v>칠엽수R10</v>
          </cell>
          <cell r="B325" t="str">
            <v>칠엽수</v>
          </cell>
          <cell r="C325" t="str">
            <v>H3.0*R10</v>
          </cell>
          <cell r="D325">
            <v>270700</v>
          </cell>
        </row>
        <row r="326">
          <cell r="A326" t="str">
            <v>칠엽수R12</v>
          </cell>
          <cell r="B326" t="str">
            <v>칠엽수</v>
          </cell>
          <cell r="C326" t="str">
            <v>H3.5*R12</v>
          </cell>
          <cell r="D326">
            <v>405900</v>
          </cell>
        </row>
        <row r="327">
          <cell r="A327" t="str">
            <v>칠엽수R15</v>
          </cell>
          <cell r="B327" t="str">
            <v>칠엽수</v>
          </cell>
          <cell r="C327" t="str">
            <v>H4.0*R15</v>
          </cell>
          <cell r="D327">
            <v>743600</v>
          </cell>
        </row>
        <row r="328">
          <cell r="A328" t="str">
            <v>칠엽수R18</v>
          </cell>
          <cell r="B328" t="str">
            <v>칠엽수</v>
          </cell>
          <cell r="C328" t="str">
            <v>H4.5*R18</v>
          </cell>
          <cell r="D328">
            <v>1200000</v>
          </cell>
        </row>
        <row r="329">
          <cell r="A329" t="str">
            <v>칠엽수R20</v>
          </cell>
          <cell r="B329" t="str">
            <v>칠엽수</v>
          </cell>
          <cell r="C329" t="str">
            <v>H5.0*R20</v>
          </cell>
          <cell r="D329">
            <v>1800000</v>
          </cell>
        </row>
        <row r="330">
          <cell r="A330" t="str">
            <v>칠엽수R25</v>
          </cell>
          <cell r="B330" t="str">
            <v>칠엽수</v>
          </cell>
          <cell r="C330" t="str">
            <v>H5.0*R25</v>
          </cell>
          <cell r="D330">
            <v>2500000</v>
          </cell>
        </row>
        <row r="331">
          <cell r="A331" t="str">
            <v>목백합B4</v>
          </cell>
          <cell r="B331" t="str">
            <v>목백합</v>
          </cell>
          <cell r="C331" t="str">
            <v>H3.0*B4</v>
          </cell>
          <cell r="D331">
            <v>9600</v>
          </cell>
        </row>
        <row r="332">
          <cell r="A332" t="str">
            <v>목백합B5</v>
          </cell>
          <cell r="B332" t="str">
            <v>목백합</v>
          </cell>
          <cell r="C332" t="str">
            <v>H3.0*B5</v>
          </cell>
          <cell r="D332">
            <v>14200</v>
          </cell>
        </row>
        <row r="333">
          <cell r="A333" t="str">
            <v>목백합B6</v>
          </cell>
          <cell r="B333" t="str">
            <v>목백합</v>
          </cell>
          <cell r="C333" t="str">
            <v>H3.5*B6</v>
          </cell>
          <cell r="D333">
            <v>19500</v>
          </cell>
        </row>
        <row r="334">
          <cell r="A334" t="str">
            <v>목백합B8</v>
          </cell>
          <cell r="B334" t="str">
            <v>목백합</v>
          </cell>
          <cell r="C334" t="str">
            <v>H3.5*B8</v>
          </cell>
          <cell r="D334">
            <v>62100</v>
          </cell>
        </row>
        <row r="335">
          <cell r="A335" t="str">
            <v>목백합B10</v>
          </cell>
          <cell r="B335" t="str">
            <v>목백합</v>
          </cell>
          <cell r="C335" t="str">
            <v>H4.0*B10</v>
          </cell>
          <cell r="D335">
            <v>95900</v>
          </cell>
        </row>
        <row r="336">
          <cell r="A336" t="str">
            <v>목백합B15</v>
          </cell>
          <cell r="B336" t="str">
            <v>목백합</v>
          </cell>
          <cell r="C336" t="str">
            <v>H4.5*B15</v>
          </cell>
          <cell r="D336">
            <v>400100</v>
          </cell>
        </row>
        <row r="337">
          <cell r="A337" t="str">
            <v>팥배R6</v>
          </cell>
          <cell r="B337" t="str">
            <v>팥배나무</v>
          </cell>
          <cell r="C337" t="str">
            <v>H3.0*R6</v>
          </cell>
          <cell r="D337">
            <v>30200</v>
          </cell>
        </row>
        <row r="338">
          <cell r="A338" t="str">
            <v>팥배R8</v>
          </cell>
          <cell r="B338" t="str">
            <v>팥배나무</v>
          </cell>
          <cell r="C338" t="str">
            <v>H3.5*R8</v>
          </cell>
          <cell r="D338">
            <v>84900</v>
          </cell>
        </row>
        <row r="339">
          <cell r="A339" t="str">
            <v>팥배R10</v>
          </cell>
          <cell r="B339" t="str">
            <v>팥배나무</v>
          </cell>
          <cell r="C339" t="str">
            <v>H4.0*R10</v>
          </cell>
          <cell r="D339">
            <v>135300</v>
          </cell>
        </row>
        <row r="340">
          <cell r="A340" t="str">
            <v>팥배R16</v>
          </cell>
          <cell r="B340" t="str">
            <v>팥배나무</v>
          </cell>
          <cell r="C340" t="str">
            <v>H4.5*R16</v>
          </cell>
          <cell r="D340">
            <v>400100</v>
          </cell>
        </row>
        <row r="341">
          <cell r="A341" t="str">
            <v>팽R6</v>
          </cell>
          <cell r="B341" t="str">
            <v>팽나무</v>
          </cell>
          <cell r="C341" t="str">
            <v>H3.0*R6</v>
          </cell>
          <cell r="D341">
            <v>35800</v>
          </cell>
        </row>
        <row r="342">
          <cell r="A342" t="str">
            <v>팽R8</v>
          </cell>
          <cell r="B342" t="str">
            <v>팽나무</v>
          </cell>
          <cell r="C342" t="str">
            <v>H3.5*R8</v>
          </cell>
          <cell r="D342">
            <v>69800</v>
          </cell>
        </row>
        <row r="343">
          <cell r="A343" t="str">
            <v>팽R10</v>
          </cell>
          <cell r="B343" t="str">
            <v>팽나무</v>
          </cell>
          <cell r="C343" t="str">
            <v>H4.0*R10</v>
          </cell>
          <cell r="D343">
            <v>107000</v>
          </cell>
        </row>
        <row r="344">
          <cell r="A344" t="str">
            <v>팽R15</v>
          </cell>
          <cell r="B344" t="str">
            <v>팽나무</v>
          </cell>
          <cell r="C344" t="str">
            <v>H4.5*R15</v>
          </cell>
          <cell r="D344">
            <v>319000</v>
          </cell>
        </row>
        <row r="345">
          <cell r="A345" t="str">
            <v>버즘B4</v>
          </cell>
          <cell r="B345" t="str">
            <v>버즘나무</v>
          </cell>
          <cell r="C345" t="str">
            <v>H2.5*B4</v>
          </cell>
          <cell r="D345">
            <v>12400</v>
          </cell>
        </row>
        <row r="346">
          <cell r="A346" t="str">
            <v>버즘B5</v>
          </cell>
          <cell r="B346" t="str">
            <v>버즘나무</v>
          </cell>
          <cell r="C346" t="str">
            <v>H2.5*B5</v>
          </cell>
          <cell r="D346">
            <v>19900</v>
          </cell>
        </row>
        <row r="347">
          <cell r="A347" t="str">
            <v>버즘B6</v>
          </cell>
          <cell r="B347" t="str">
            <v>버즘나무</v>
          </cell>
          <cell r="C347" t="str">
            <v>H3.0*B6</v>
          </cell>
          <cell r="D347">
            <v>30900</v>
          </cell>
        </row>
        <row r="348">
          <cell r="A348" t="str">
            <v>버즘B8</v>
          </cell>
          <cell r="B348" t="str">
            <v>버즘나무</v>
          </cell>
          <cell r="C348" t="str">
            <v>H3.0*B8</v>
          </cell>
          <cell r="D348">
            <v>53500</v>
          </cell>
        </row>
        <row r="349">
          <cell r="A349" t="str">
            <v>버즘B10</v>
          </cell>
          <cell r="B349" t="str">
            <v>버즘나무</v>
          </cell>
          <cell r="C349" t="str">
            <v>H3.5*B10</v>
          </cell>
          <cell r="D349">
            <v>101000</v>
          </cell>
        </row>
        <row r="350">
          <cell r="A350" t="str">
            <v>버즘B12</v>
          </cell>
          <cell r="B350" t="str">
            <v>버즘나무</v>
          </cell>
          <cell r="C350" t="str">
            <v>H4.0*B12</v>
          </cell>
          <cell r="D350">
            <v>179400</v>
          </cell>
        </row>
        <row r="351">
          <cell r="A351" t="str">
            <v>버즘B15</v>
          </cell>
          <cell r="B351" t="str">
            <v>버즘나무</v>
          </cell>
          <cell r="C351" t="str">
            <v>H4.0*B15</v>
          </cell>
          <cell r="D351">
            <v>277200</v>
          </cell>
        </row>
        <row r="352">
          <cell r="A352" t="str">
            <v>버즘B20</v>
          </cell>
          <cell r="B352" t="str">
            <v>버즘나무</v>
          </cell>
          <cell r="C352" t="str">
            <v>H4.0*B20</v>
          </cell>
          <cell r="D352">
            <v>407700</v>
          </cell>
        </row>
        <row r="353">
          <cell r="A353" t="str">
            <v>피R4</v>
          </cell>
          <cell r="B353" t="str">
            <v>피나무</v>
          </cell>
          <cell r="C353" t="str">
            <v>H2.5*R4</v>
          </cell>
          <cell r="D353">
            <v>25800</v>
          </cell>
        </row>
        <row r="354">
          <cell r="A354" t="str">
            <v>피R6</v>
          </cell>
          <cell r="B354" t="str">
            <v>피나무</v>
          </cell>
          <cell r="C354" t="str">
            <v>H3.0*R6</v>
          </cell>
          <cell r="D354">
            <v>47000</v>
          </cell>
        </row>
        <row r="355">
          <cell r="A355" t="str">
            <v>피R8</v>
          </cell>
          <cell r="B355" t="str">
            <v>피나무</v>
          </cell>
          <cell r="C355" t="str">
            <v>H3.5*R8</v>
          </cell>
          <cell r="D355">
            <v>88200</v>
          </cell>
        </row>
        <row r="356">
          <cell r="A356" t="str">
            <v>피R10</v>
          </cell>
          <cell r="B356" t="str">
            <v>피나무</v>
          </cell>
          <cell r="C356" t="str">
            <v>H4.0*R10</v>
          </cell>
          <cell r="D356">
            <v>235400</v>
          </cell>
        </row>
        <row r="357">
          <cell r="A357" t="str">
            <v>홍단풍R3</v>
          </cell>
          <cell r="B357" t="str">
            <v>홍단풍</v>
          </cell>
          <cell r="C357" t="str">
            <v>H1.5*R3</v>
          </cell>
          <cell r="D357">
            <v>14800</v>
          </cell>
        </row>
        <row r="358">
          <cell r="A358" t="str">
            <v>홍단풍R4</v>
          </cell>
          <cell r="B358" t="str">
            <v>홍단풍</v>
          </cell>
          <cell r="C358" t="str">
            <v>H2.0*R4</v>
          </cell>
          <cell r="D358">
            <v>22100</v>
          </cell>
        </row>
        <row r="359">
          <cell r="A359" t="str">
            <v>홍단풍R5</v>
          </cell>
          <cell r="B359" t="str">
            <v>홍단풍</v>
          </cell>
          <cell r="C359" t="str">
            <v>H2.0*R5</v>
          </cell>
          <cell r="D359">
            <v>33800</v>
          </cell>
        </row>
        <row r="360">
          <cell r="A360" t="str">
            <v>홍단풍R6</v>
          </cell>
          <cell r="B360" t="str">
            <v>홍단풍</v>
          </cell>
          <cell r="C360" t="str">
            <v>H2.0*R6</v>
          </cell>
          <cell r="D360">
            <v>53600</v>
          </cell>
        </row>
        <row r="361">
          <cell r="A361" t="str">
            <v>홍단풍R8</v>
          </cell>
          <cell r="B361" t="str">
            <v>홍단풍</v>
          </cell>
          <cell r="C361" t="str">
            <v>H2.5*R8</v>
          </cell>
          <cell r="D361">
            <v>223000</v>
          </cell>
        </row>
        <row r="362">
          <cell r="A362" t="str">
            <v>홍단풍R10</v>
          </cell>
          <cell r="B362" t="str">
            <v>홍단풍</v>
          </cell>
          <cell r="C362" t="str">
            <v>H3.0*R10</v>
          </cell>
          <cell r="D362">
            <v>508000</v>
          </cell>
        </row>
        <row r="363">
          <cell r="A363" t="str">
            <v>홍단풍R12</v>
          </cell>
          <cell r="B363" t="str">
            <v>홍단풍</v>
          </cell>
          <cell r="C363" t="str">
            <v>H3.0*R12</v>
          </cell>
          <cell r="D363">
            <v>1050000</v>
          </cell>
        </row>
        <row r="364">
          <cell r="A364" t="str">
            <v>홍단풍R15</v>
          </cell>
          <cell r="B364" t="str">
            <v>홍단풍</v>
          </cell>
          <cell r="C364" t="str">
            <v>H3.5*R15</v>
          </cell>
          <cell r="D364">
            <v>1864000</v>
          </cell>
        </row>
        <row r="365">
          <cell r="A365" t="str">
            <v>회화R5</v>
          </cell>
          <cell r="B365" t="str">
            <v>회화나무</v>
          </cell>
          <cell r="C365" t="str">
            <v>H3.0*R5</v>
          </cell>
          <cell r="D365">
            <v>15400</v>
          </cell>
        </row>
        <row r="366">
          <cell r="A366" t="str">
            <v>회화R6</v>
          </cell>
          <cell r="B366" t="str">
            <v>회화나무</v>
          </cell>
          <cell r="C366" t="str">
            <v>H3.5*R6</v>
          </cell>
          <cell r="D366">
            <v>21600</v>
          </cell>
        </row>
        <row r="367">
          <cell r="A367" t="str">
            <v>회화R8</v>
          </cell>
          <cell r="B367" t="str">
            <v>회화나무</v>
          </cell>
          <cell r="C367" t="str">
            <v>H4.0*R8</v>
          </cell>
          <cell r="D367">
            <v>53800</v>
          </cell>
        </row>
        <row r="368">
          <cell r="A368" t="str">
            <v>회화R10</v>
          </cell>
          <cell r="B368" t="str">
            <v>회화나무</v>
          </cell>
          <cell r="C368" t="str">
            <v>H4.5*R10</v>
          </cell>
          <cell r="D368">
            <v>118000</v>
          </cell>
        </row>
        <row r="369">
          <cell r="A369" t="str">
            <v>회화R12</v>
          </cell>
          <cell r="B369" t="str">
            <v>회화나무</v>
          </cell>
          <cell r="C369" t="str">
            <v>H4.5*R12</v>
          </cell>
          <cell r="D369">
            <v>303500</v>
          </cell>
        </row>
        <row r="370">
          <cell r="A370" t="str">
            <v>회화R15</v>
          </cell>
          <cell r="B370" t="str">
            <v>회화나무</v>
          </cell>
          <cell r="C370" t="str">
            <v>H4.5*R15</v>
          </cell>
          <cell r="D370">
            <v>661700</v>
          </cell>
        </row>
        <row r="371">
          <cell r="A371" t="str">
            <v>호도R6</v>
          </cell>
          <cell r="B371" t="str">
            <v>호도나무</v>
          </cell>
          <cell r="C371" t="str">
            <v>H2.5*R6</v>
          </cell>
          <cell r="D371">
            <v>20000</v>
          </cell>
        </row>
        <row r="372">
          <cell r="A372" t="str">
            <v>호도R8</v>
          </cell>
          <cell r="B372" t="str">
            <v>호도나무</v>
          </cell>
          <cell r="C372" t="str">
            <v>H3.0*R8</v>
          </cell>
          <cell r="D372">
            <v>30000</v>
          </cell>
        </row>
        <row r="373">
          <cell r="A373" t="str">
            <v>호도R10</v>
          </cell>
          <cell r="B373" t="str">
            <v>호도나무</v>
          </cell>
          <cell r="C373" t="str">
            <v>H3.5*R10</v>
          </cell>
          <cell r="D373">
            <v>67500</v>
          </cell>
        </row>
        <row r="374">
          <cell r="A374" t="str">
            <v>호도R12</v>
          </cell>
          <cell r="B374" t="str">
            <v>호도나무</v>
          </cell>
          <cell r="C374" t="str">
            <v>H4.0*R12</v>
          </cell>
          <cell r="D374">
            <v>100000</v>
          </cell>
        </row>
        <row r="375">
          <cell r="A375" t="str">
            <v>호도R15</v>
          </cell>
          <cell r="B375" t="str">
            <v>호도나무</v>
          </cell>
          <cell r="C375" t="str">
            <v>H5.0*R15</v>
          </cell>
          <cell r="D375">
            <v>145000</v>
          </cell>
        </row>
        <row r="376">
          <cell r="A376" t="str">
            <v>흑호도B5</v>
          </cell>
          <cell r="B376" t="str">
            <v>흑호도나무</v>
          </cell>
          <cell r="C376" t="str">
            <v>H3.0*B5</v>
          </cell>
          <cell r="D376">
            <v>71600</v>
          </cell>
        </row>
        <row r="377">
          <cell r="A377" t="str">
            <v>흑호도B8</v>
          </cell>
          <cell r="B377" t="str">
            <v>흑호도나무</v>
          </cell>
          <cell r="C377" t="str">
            <v>H3.5*B8</v>
          </cell>
          <cell r="D377">
            <v>116000</v>
          </cell>
        </row>
        <row r="378">
          <cell r="A378" t="str">
            <v>흑호도B10</v>
          </cell>
          <cell r="B378" t="str">
            <v>흑호도나무</v>
          </cell>
          <cell r="C378" t="str">
            <v>H4.0*B10</v>
          </cell>
          <cell r="D378">
            <v>172000</v>
          </cell>
        </row>
        <row r="379">
          <cell r="A379" t="str">
            <v>흑호도B12</v>
          </cell>
          <cell r="B379" t="str">
            <v>흑호도나무</v>
          </cell>
          <cell r="C379" t="str">
            <v>H4.5*B12</v>
          </cell>
          <cell r="D379">
            <v>240000</v>
          </cell>
        </row>
        <row r="380">
          <cell r="A380" t="str">
            <v>흑호도B15</v>
          </cell>
          <cell r="B380" t="str">
            <v>흑호도나무</v>
          </cell>
          <cell r="C380" t="str">
            <v>H4.5*B15</v>
          </cell>
          <cell r="D380">
            <v>309000</v>
          </cell>
        </row>
        <row r="381">
          <cell r="A381" t="str">
            <v>허니아카시아R5</v>
          </cell>
          <cell r="B381" t="str">
            <v>허니아카시아</v>
          </cell>
          <cell r="C381" t="str">
            <v>H2.0*R5</v>
          </cell>
          <cell r="D381">
            <v>14300</v>
          </cell>
        </row>
        <row r="382">
          <cell r="A382" t="str">
            <v>허니아카시아R6</v>
          </cell>
          <cell r="B382" t="str">
            <v>허니아카시아</v>
          </cell>
          <cell r="C382" t="str">
            <v>H3.0*R6</v>
          </cell>
          <cell r="D382">
            <v>23900</v>
          </cell>
        </row>
        <row r="383">
          <cell r="A383" t="str">
            <v>허니아카시아R8</v>
          </cell>
          <cell r="B383" t="str">
            <v>허니아카시아</v>
          </cell>
          <cell r="C383" t="str">
            <v>H3.5*R8</v>
          </cell>
          <cell r="D383">
            <v>43000</v>
          </cell>
        </row>
        <row r="384">
          <cell r="A384" t="str">
            <v>허니아카시아R10</v>
          </cell>
          <cell r="B384" t="str">
            <v>허니아카시아</v>
          </cell>
          <cell r="C384" t="str">
            <v>H4.0*R10</v>
          </cell>
          <cell r="D384">
            <v>71000</v>
          </cell>
        </row>
        <row r="385">
          <cell r="A385" t="str">
            <v>허니아카시아R12</v>
          </cell>
          <cell r="B385" t="str">
            <v>허니아카시아</v>
          </cell>
          <cell r="C385" t="str">
            <v>H4.5*R12</v>
          </cell>
          <cell r="D385">
            <v>130000</v>
          </cell>
        </row>
        <row r="386">
          <cell r="A386" t="str">
            <v>금송H1.0</v>
          </cell>
          <cell r="B386" t="str">
            <v>금송</v>
          </cell>
          <cell r="C386" t="str">
            <v>H1.0*W0.6</v>
          </cell>
          <cell r="D386">
            <v>258900</v>
          </cell>
        </row>
        <row r="387">
          <cell r="A387" t="str">
            <v>금송H1.2</v>
          </cell>
          <cell r="B387" t="str">
            <v>금송</v>
          </cell>
          <cell r="C387" t="str">
            <v>H1.2*W0.8</v>
          </cell>
          <cell r="D387">
            <v>482500</v>
          </cell>
        </row>
        <row r="388">
          <cell r="A388" t="str">
            <v>금송H1.5</v>
          </cell>
          <cell r="B388" t="str">
            <v>금송</v>
          </cell>
          <cell r="C388" t="str">
            <v>H1.5*W1.0</v>
          </cell>
          <cell r="D388">
            <v>765000</v>
          </cell>
        </row>
        <row r="389">
          <cell r="A389" t="str">
            <v>아왜H1.5</v>
          </cell>
          <cell r="B389" t="str">
            <v>아왜나무</v>
          </cell>
          <cell r="C389" t="str">
            <v>H1.5*W1.0</v>
          </cell>
          <cell r="D389">
            <v>30000</v>
          </cell>
        </row>
        <row r="390">
          <cell r="A390" t="str">
            <v>아왜H2.0</v>
          </cell>
          <cell r="B390" t="str">
            <v>아왜나무</v>
          </cell>
          <cell r="C390" t="str">
            <v>H2.0*W1.2</v>
          </cell>
          <cell r="D390">
            <v>19700</v>
          </cell>
        </row>
        <row r="391">
          <cell r="A391" t="str">
            <v>아왜H2.5</v>
          </cell>
          <cell r="B391" t="str">
            <v>아왜나무</v>
          </cell>
          <cell r="C391" t="str">
            <v>H2.5*W1.5</v>
          </cell>
          <cell r="D391">
            <v>80000</v>
          </cell>
        </row>
        <row r="392">
          <cell r="A392" t="str">
            <v>당종려H0.6</v>
          </cell>
          <cell r="B392" t="str">
            <v>당종려</v>
          </cell>
          <cell r="C392" t="str">
            <v>H0.6</v>
          </cell>
          <cell r="D392">
            <v>48000</v>
          </cell>
        </row>
        <row r="393">
          <cell r="A393" t="str">
            <v>당종려H0.8</v>
          </cell>
          <cell r="B393" t="str">
            <v>당종려</v>
          </cell>
          <cell r="C393" t="str">
            <v>H0.8</v>
          </cell>
          <cell r="D393">
            <v>55000</v>
          </cell>
        </row>
        <row r="394">
          <cell r="A394" t="str">
            <v>당종려H1.0</v>
          </cell>
          <cell r="B394" t="str">
            <v>당종려</v>
          </cell>
          <cell r="C394" t="str">
            <v>H1.0</v>
          </cell>
          <cell r="D394">
            <v>68000</v>
          </cell>
        </row>
        <row r="395">
          <cell r="A395" t="str">
            <v>당종려H1.2</v>
          </cell>
          <cell r="B395" t="str">
            <v>당종려</v>
          </cell>
          <cell r="C395" t="str">
            <v>H1.2</v>
          </cell>
          <cell r="D395">
            <v>88000</v>
          </cell>
        </row>
        <row r="396">
          <cell r="A396" t="str">
            <v>당종려H1.5</v>
          </cell>
          <cell r="B396" t="str">
            <v>당종려</v>
          </cell>
          <cell r="C396" t="str">
            <v>H1.5</v>
          </cell>
          <cell r="D396">
            <v>112000</v>
          </cell>
        </row>
        <row r="397">
          <cell r="A397" t="str">
            <v>당종려H1.8</v>
          </cell>
          <cell r="B397" t="str">
            <v>당종려</v>
          </cell>
          <cell r="C397" t="str">
            <v>H1.8</v>
          </cell>
          <cell r="D397">
            <v>250000</v>
          </cell>
        </row>
        <row r="398">
          <cell r="A398" t="str">
            <v>당종려H2.0</v>
          </cell>
          <cell r="B398" t="str">
            <v>당종려</v>
          </cell>
          <cell r="C398" t="str">
            <v>H2.0</v>
          </cell>
          <cell r="D398">
            <v>325000</v>
          </cell>
        </row>
        <row r="399">
          <cell r="A399" t="str">
            <v>당종려H2.5</v>
          </cell>
          <cell r="B399" t="str">
            <v>당종려</v>
          </cell>
          <cell r="C399" t="str">
            <v>H2.5</v>
          </cell>
          <cell r="D399">
            <v>480000</v>
          </cell>
        </row>
        <row r="400">
          <cell r="A400" t="str">
            <v>독일가문비H1.2</v>
          </cell>
          <cell r="B400" t="str">
            <v>독일가문비</v>
          </cell>
          <cell r="C400" t="str">
            <v>H1.2*W0.6</v>
          </cell>
          <cell r="D400">
            <v>10000</v>
          </cell>
        </row>
        <row r="401">
          <cell r="A401" t="str">
            <v>독일가문비H1.5</v>
          </cell>
          <cell r="B401" t="str">
            <v>독일가문비</v>
          </cell>
          <cell r="C401" t="str">
            <v>H1.5*W0.8</v>
          </cell>
          <cell r="D401">
            <v>17800</v>
          </cell>
        </row>
        <row r="402">
          <cell r="A402" t="str">
            <v>독일가문비H2.0</v>
          </cell>
          <cell r="B402" t="str">
            <v>독일가문비</v>
          </cell>
          <cell r="C402" t="str">
            <v>H2.0*W1.0</v>
          </cell>
          <cell r="D402">
            <v>36000</v>
          </cell>
        </row>
        <row r="403">
          <cell r="A403" t="str">
            <v>독일가문비H2.5</v>
          </cell>
          <cell r="B403" t="str">
            <v>독일가문비</v>
          </cell>
          <cell r="C403" t="str">
            <v>H2.5*W1.2</v>
          </cell>
          <cell r="D403">
            <v>54700</v>
          </cell>
        </row>
        <row r="404">
          <cell r="A404" t="str">
            <v>독일가문비H3.0</v>
          </cell>
          <cell r="B404" t="str">
            <v>독일가문비</v>
          </cell>
          <cell r="C404" t="str">
            <v>H3.0*W1.5</v>
          </cell>
          <cell r="D404">
            <v>96100</v>
          </cell>
        </row>
        <row r="405">
          <cell r="A405" t="str">
            <v>독일가문비H3.5</v>
          </cell>
          <cell r="B405" t="str">
            <v>독일가문비</v>
          </cell>
          <cell r="C405" t="str">
            <v>H3.5*W1.8</v>
          </cell>
          <cell r="D405">
            <v>289060</v>
          </cell>
        </row>
        <row r="406">
          <cell r="A406" t="str">
            <v>동백H1.0</v>
          </cell>
          <cell r="B406" t="str">
            <v>동백</v>
          </cell>
          <cell r="C406" t="str">
            <v>H1.0*W0.2</v>
          </cell>
          <cell r="D406">
            <v>6300</v>
          </cell>
        </row>
        <row r="407">
          <cell r="A407" t="str">
            <v>동백H1.2</v>
          </cell>
          <cell r="B407" t="str">
            <v>동백</v>
          </cell>
          <cell r="C407" t="str">
            <v>H1.2*W0.4</v>
          </cell>
          <cell r="D407">
            <v>16800</v>
          </cell>
        </row>
        <row r="408">
          <cell r="A408" t="str">
            <v>동백H1.5</v>
          </cell>
          <cell r="B408" t="str">
            <v>동백</v>
          </cell>
          <cell r="C408" t="str">
            <v>H1.5*W0.6</v>
          </cell>
          <cell r="D408">
            <v>20300</v>
          </cell>
        </row>
        <row r="409">
          <cell r="A409" t="str">
            <v>동백H1.8</v>
          </cell>
          <cell r="B409" t="str">
            <v>동백</v>
          </cell>
          <cell r="C409" t="str">
            <v>H1.8*W0.8</v>
          </cell>
          <cell r="D409">
            <v>36300</v>
          </cell>
        </row>
        <row r="410">
          <cell r="A410" t="str">
            <v>겹동백H1.0</v>
          </cell>
          <cell r="B410" t="str">
            <v>겹동백</v>
          </cell>
          <cell r="C410" t="str">
            <v>H1.0*W0.2</v>
          </cell>
          <cell r="D410">
            <v>6300</v>
          </cell>
        </row>
        <row r="411">
          <cell r="A411" t="str">
            <v>겹동백H1.2</v>
          </cell>
          <cell r="B411" t="str">
            <v>겹동백</v>
          </cell>
          <cell r="C411" t="str">
            <v>H1.2*W0.4</v>
          </cell>
          <cell r="D411">
            <v>16800</v>
          </cell>
        </row>
        <row r="412">
          <cell r="A412" t="str">
            <v>겹동백H1.5</v>
          </cell>
          <cell r="B412" t="str">
            <v>겹동백</v>
          </cell>
          <cell r="C412" t="str">
            <v>H1.5*W0.6</v>
          </cell>
          <cell r="D412">
            <v>29400</v>
          </cell>
        </row>
        <row r="413">
          <cell r="A413" t="str">
            <v>둥근소W1.2</v>
          </cell>
          <cell r="B413" t="str">
            <v>둥근소나무</v>
          </cell>
          <cell r="C413" t="str">
            <v>H1.0*W1.2</v>
          </cell>
          <cell r="D413">
            <v>173000</v>
          </cell>
        </row>
        <row r="414">
          <cell r="A414" t="str">
            <v>둥근소W1.5</v>
          </cell>
          <cell r="B414" t="str">
            <v>둥근소나무</v>
          </cell>
          <cell r="C414" t="str">
            <v>H1.2*W1.5</v>
          </cell>
          <cell r="D414">
            <v>308700</v>
          </cell>
        </row>
        <row r="415">
          <cell r="A415" t="str">
            <v>둥근소W1.8</v>
          </cell>
          <cell r="B415" t="str">
            <v>둥근소나무</v>
          </cell>
          <cell r="C415" t="str">
            <v>H1.5*W1.8</v>
          </cell>
          <cell r="D415">
            <v>372960</v>
          </cell>
        </row>
        <row r="416">
          <cell r="A416" t="str">
            <v>둥근소W2.0</v>
          </cell>
          <cell r="B416" t="str">
            <v>둥근소나무</v>
          </cell>
          <cell r="C416" t="str">
            <v>H1.5*W2.0</v>
          </cell>
          <cell r="D416">
            <v>378000</v>
          </cell>
        </row>
        <row r="417">
          <cell r="A417" t="str">
            <v>둥근소W2.2</v>
          </cell>
          <cell r="B417" t="str">
            <v>둥근소나무</v>
          </cell>
          <cell r="C417" t="str">
            <v>H2.0*W2.2</v>
          </cell>
          <cell r="D417">
            <v>1662040</v>
          </cell>
        </row>
        <row r="418">
          <cell r="A418" t="str">
            <v>둥근주목W0.3</v>
          </cell>
          <cell r="B418" t="str">
            <v>둥근주목</v>
          </cell>
          <cell r="C418" t="str">
            <v>H0.3*W0.3</v>
          </cell>
          <cell r="D418">
            <v>10500</v>
          </cell>
        </row>
        <row r="419">
          <cell r="A419" t="str">
            <v>둥근주목W0.4</v>
          </cell>
          <cell r="B419" t="str">
            <v>둥근주목</v>
          </cell>
          <cell r="C419" t="str">
            <v>H0.4*W0.4</v>
          </cell>
          <cell r="D419">
            <v>16300</v>
          </cell>
        </row>
        <row r="420">
          <cell r="A420" t="str">
            <v>둥근주목W0.5</v>
          </cell>
          <cell r="B420" t="str">
            <v>둥근주목</v>
          </cell>
          <cell r="C420" t="str">
            <v>H0.5*W0.5</v>
          </cell>
          <cell r="D420">
            <v>17100</v>
          </cell>
        </row>
        <row r="421">
          <cell r="A421" t="str">
            <v>둥근주목W0.6</v>
          </cell>
          <cell r="B421" t="str">
            <v>둥근주목</v>
          </cell>
          <cell r="C421" t="str">
            <v>H0.5*W0.6</v>
          </cell>
          <cell r="D421">
            <v>35300</v>
          </cell>
        </row>
        <row r="422">
          <cell r="A422" t="str">
            <v>둥근주목W0.8</v>
          </cell>
          <cell r="B422" t="str">
            <v>둥근주목</v>
          </cell>
          <cell r="C422" t="str">
            <v>H0.6*W0.8</v>
          </cell>
          <cell r="D422">
            <v>58800</v>
          </cell>
        </row>
        <row r="423">
          <cell r="A423" t="str">
            <v>둥근주목W1.0</v>
          </cell>
          <cell r="B423" t="str">
            <v>둥근주목</v>
          </cell>
          <cell r="C423" t="str">
            <v>H1.0*W1.0</v>
          </cell>
          <cell r="D423">
            <v>63000</v>
          </cell>
        </row>
        <row r="424">
          <cell r="A424" t="str">
            <v>둥근주목W1.2</v>
          </cell>
          <cell r="B424" t="str">
            <v>둥근주목</v>
          </cell>
          <cell r="C424" t="str">
            <v>H1.0*W1.2</v>
          </cell>
          <cell r="D424">
            <v>102000</v>
          </cell>
        </row>
        <row r="425">
          <cell r="A425" t="str">
            <v>둥근주목W1.5</v>
          </cell>
          <cell r="B425" t="str">
            <v>둥근주목</v>
          </cell>
          <cell r="C425" t="str">
            <v>H1.2*W1.5</v>
          </cell>
          <cell r="D425">
            <v>588500</v>
          </cell>
        </row>
        <row r="426">
          <cell r="A426" t="str">
            <v>둥근향W0.6</v>
          </cell>
          <cell r="B426" t="str">
            <v>둥근향나무</v>
          </cell>
          <cell r="C426" t="str">
            <v>H0.4*W0.6</v>
          </cell>
          <cell r="D426">
            <v>8400</v>
          </cell>
        </row>
        <row r="427">
          <cell r="A427" t="str">
            <v>둥근향W0.9</v>
          </cell>
          <cell r="B427" t="str">
            <v>둥근향나무</v>
          </cell>
          <cell r="C427" t="str">
            <v>H0.6*W0.9</v>
          </cell>
          <cell r="D427">
            <v>17500</v>
          </cell>
        </row>
        <row r="428">
          <cell r="A428" t="str">
            <v>둥근향W1.2</v>
          </cell>
          <cell r="B428" t="str">
            <v>둥근향나무</v>
          </cell>
          <cell r="C428" t="str">
            <v>H0.6*W1.2</v>
          </cell>
          <cell r="D428">
            <v>39400</v>
          </cell>
        </row>
        <row r="429">
          <cell r="A429" t="str">
            <v>둥근향W1.5</v>
          </cell>
          <cell r="B429" t="str">
            <v>둥근향나무</v>
          </cell>
          <cell r="C429" t="str">
            <v>H0.8*W1.5</v>
          </cell>
          <cell r="D429">
            <v>82900</v>
          </cell>
        </row>
        <row r="430">
          <cell r="A430" t="str">
            <v>둥근향W1.8</v>
          </cell>
          <cell r="B430" t="str">
            <v>둥근향나무</v>
          </cell>
          <cell r="C430" t="str">
            <v>H1.2*W1.8</v>
          </cell>
          <cell r="D430">
            <v>155500</v>
          </cell>
        </row>
        <row r="431">
          <cell r="A431" t="str">
            <v>둥근향W2.0</v>
          </cell>
          <cell r="B431" t="str">
            <v>둥근향나무</v>
          </cell>
          <cell r="C431" t="str">
            <v>H1.5*W2.0</v>
          </cell>
          <cell r="D431">
            <v>169000</v>
          </cell>
        </row>
        <row r="432">
          <cell r="A432" t="str">
            <v>둥근향W2.5</v>
          </cell>
          <cell r="B432" t="str">
            <v>둥근향나무</v>
          </cell>
          <cell r="C432" t="str">
            <v>H2.0*W2.5</v>
          </cell>
          <cell r="D432">
            <v>947400</v>
          </cell>
        </row>
        <row r="433">
          <cell r="A433" t="str">
            <v>가시R4</v>
          </cell>
          <cell r="B433" t="str">
            <v>가시나무</v>
          </cell>
          <cell r="C433" t="str">
            <v>H2.0*R4</v>
          </cell>
          <cell r="D433">
            <v>26600</v>
          </cell>
        </row>
        <row r="434">
          <cell r="A434" t="str">
            <v>가시R5</v>
          </cell>
          <cell r="B434" t="str">
            <v>가시나무</v>
          </cell>
          <cell r="C434" t="str">
            <v>H2.5*R5</v>
          </cell>
          <cell r="D434">
            <v>44100</v>
          </cell>
        </row>
        <row r="435">
          <cell r="A435" t="str">
            <v>가시R6</v>
          </cell>
          <cell r="B435" t="str">
            <v>가시나무</v>
          </cell>
          <cell r="C435" t="str">
            <v>H3.5*R6</v>
          </cell>
          <cell r="D435">
            <v>74400</v>
          </cell>
        </row>
        <row r="436">
          <cell r="A436" t="str">
            <v>가시R8</v>
          </cell>
          <cell r="B436" t="str">
            <v>가시나무</v>
          </cell>
          <cell r="C436" t="str">
            <v>H4.0*R8</v>
          </cell>
          <cell r="D436">
            <v>123000</v>
          </cell>
        </row>
        <row r="437">
          <cell r="A437" t="str">
            <v>가이즈까H1.2</v>
          </cell>
          <cell r="B437" t="str">
            <v>가이즈까향</v>
          </cell>
          <cell r="C437" t="str">
            <v>H1.2*W0.4</v>
          </cell>
          <cell r="D437">
            <v>6300</v>
          </cell>
        </row>
        <row r="438">
          <cell r="A438" t="str">
            <v>가이즈까H1.5</v>
          </cell>
          <cell r="B438" t="str">
            <v>가이즈까향</v>
          </cell>
          <cell r="C438" t="str">
            <v>H1.5*W0.5</v>
          </cell>
          <cell r="D438">
            <v>9500</v>
          </cell>
        </row>
        <row r="439">
          <cell r="A439" t="str">
            <v>가이즈까H2.0W0.6</v>
          </cell>
          <cell r="B439" t="str">
            <v>가이즈까향</v>
          </cell>
          <cell r="C439" t="str">
            <v>H2.0*W0.6</v>
          </cell>
          <cell r="D439">
            <v>17900</v>
          </cell>
        </row>
        <row r="440">
          <cell r="A440" t="str">
            <v>가이즈까H2.0W0.8</v>
          </cell>
          <cell r="B440" t="str">
            <v>가이즈까향</v>
          </cell>
          <cell r="C440" t="str">
            <v>H2.0*W0.8</v>
          </cell>
          <cell r="D440">
            <v>31500</v>
          </cell>
        </row>
        <row r="441">
          <cell r="A441" t="str">
            <v>가이즈까H2.5</v>
          </cell>
          <cell r="B441" t="str">
            <v>가이즈까향</v>
          </cell>
          <cell r="C441" t="str">
            <v>H2.5*W1.0</v>
          </cell>
          <cell r="D441">
            <v>63000</v>
          </cell>
        </row>
        <row r="442">
          <cell r="A442" t="str">
            <v>가중B4</v>
          </cell>
          <cell r="B442" t="str">
            <v>가중나무</v>
          </cell>
          <cell r="C442" t="str">
            <v>H2.5*B4</v>
          </cell>
          <cell r="D442">
            <v>7300</v>
          </cell>
        </row>
        <row r="443">
          <cell r="A443" t="str">
            <v>가중B5</v>
          </cell>
          <cell r="B443" t="str">
            <v>가중나무</v>
          </cell>
          <cell r="C443" t="str">
            <v>H3.0*B5</v>
          </cell>
          <cell r="D443">
            <v>11200</v>
          </cell>
        </row>
        <row r="444">
          <cell r="A444" t="str">
            <v>가중B6</v>
          </cell>
          <cell r="B444" t="str">
            <v>가중나무</v>
          </cell>
          <cell r="C444" t="str">
            <v>H3.5*B6</v>
          </cell>
          <cell r="D444">
            <v>14900</v>
          </cell>
        </row>
        <row r="445">
          <cell r="A445" t="str">
            <v>가중B8</v>
          </cell>
          <cell r="B445" t="str">
            <v>가중나무</v>
          </cell>
          <cell r="C445" t="str">
            <v>H4.0*B8</v>
          </cell>
          <cell r="D445">
            <v>24300</v>
          </cell>
        </row>
        <row r="446">
          <cell r="A446" t="str">
            <v>가중B10</v>
          </cell>
          <cell r="B446" t="str">
            <v>가중나무</v>
          </cell>
          <cell r="C446" t="str">
            <v>H4.0*B10</v>
          </cell>
          <cell r="D446">
            <v>42700</v>
          </cell>
        </row>
        <row r="447">
          <cell r="A447" t="str">
            <v>감R5</v>
          </cell>
          <cell r="B447" t="str">
            <v>감나무</v>
          </cell>
          <cell r="C447" t="str">
            <v>H2.0*R5</v>
          </cell>
          <cell r="D447">
            <v>21700</v>
          </cell>
        </row>
        <row r="448">
          <cell r="A448" t="str">
            <v>감R6</v>
          </cell>
          <cell r="B448" t="str">
            <v>감나무</v>
          </cell>
          <cell r="C448" t="str">
            <v>H2.0*R6</v>
          </cell>
          <cell r="D448">
            <v>50400</v>
          </cell>
        </row>
        <row r="449">
          <cell r="A449" t="str">
            <v>감R7</v>
          </cell>
          <cell r="B449" t="str">
            <v>감나무</v>
          </cell>
          <cell r="C449" t="str">
            <v>H2.5*R7</v>
          </cell>
          <cell r="D449">
            <v>47500</v>
          </cell>
        </row>
        <row r="450">
          <cell r="A450" t="str">
            <v>감R8</v>
          </cell>
          <cell r="B450" t="str">
            <v>감나무</v>
          </cell>
          <cell r="C450" t="str">
            <v>H2.5*R8</v>
          </cell>
          <cell r="D450">
            <v>81900</v>
          </cell>
        </row>
        <row r="451">
          <cell r="A451" t="str">
            <v>감R10</v>
          </cell>
          <cell r="B451" t="str">
            <v>감나무</v>
          </cell>
          <cell r="C451" t="str">
            <v>H3.0*R10</v>
          </cell>
          <cell r="D451">
            <v>84000</v>
          </cell>
        </row>
        <row r="452">
          <cell r="A452" t="str">
            <v>감R12</v>
          </cell>
          <cell r="B452" t="str">
            <v>감나무</v>
          </cell>
          <cell r="C452" t="str">
            <v>H3.5*R12</v>
          </cell>
          <cell r="D452">
            <v>189000</v>
          </cell>
        </row>
        <row r="453">
          <cell r="A453" t="str">
            <v>감R15</v>
          </cell>
          <cell r="B453" t="str">
            <v>감나무</v>
          </cell>
          <cell r="C453" t="str">
            <v>H4.0*R15</v>
          </cell>
          <cell r="D453">
            <v>158000</v>
          </cell>
        </row>
        <row r="454">
          <cell r="A454" t="str">
            <v>구상H1.5</v>
          </cell>
          <cell r="B454" t="str">
            <v>구상나무</v>
          </cell>
          <cell r="C454" t="str">
            <v>H1.5*W0.5</v>
          </cell>
          <cell r="D454">
            <v>48200</v>
          </cell>
        </row>
        <row r="455">
          <cell r="A455" t="str">
            <v>구상H2.0</v>
          </cell>
          <cell r="B455" t="str">
            <v>구상나무</v>
          </cell>
          <cell r="C455" t="str">
            <v>H2.0*W0.8</v>
          </cell>
          <cell r="D455">
            <v>164700</v>
          </cell>
        </row>
        <row r="456">
          <cell r="A456" t="str">
            <v>구상H2.5</v>
          </cell>
          <cell r="B456" t="str">
            <v>구상나무</v>
          </cell>
          <cell r="C456" t="str">
            <v>H2.5*W1.0</v>
          </cell>
          <cell r="D456">
            <v>294200</v>
          </cell>
        </row>
        <row r="457">
          <cell r="A457" t="str">
            <v>구상H3.0</v>
          </cell>
          <cell r="B457" t="str">
            <v>구상나무</v>
          </cell>
          <cell r="C457" t="str">
            <v>H3.0*W1.2</v>
          </cell>
          <cell r="D457">
            <v>411900</v>
          </cell>
        </row>
        <row r="458">
          <cell r="A458" t="str">
            <v>해송W0.8</v>
          </cell>
          <cell r="B458" t="str">
            <v>해송</v>
          </cell>
          <cell r="C458" t="str">
            <v>H2.5*W0.8</v>
          </cell>
          <cell r="D458">
            <v>20800</v>
          </cell>
        </row>
        <row r="459">
          <cell r="A459" t="str">
            <v>해송W1.0</v>
          </cell>
          <cell r="B459" t="str">
            <v>해송</v>
          </cell>
          <cell r="C459" t="str">
            <v>H3.0*W1.0</v>
          </cell>
          <cell r="D459">
            <v>30200</v>
          </cell>
        </row>
        <row r="460">
          <cell r="A460" t="str">
            <v>해송R10</v>
          </cell>
          <cell r="B460" t="str">
            <v>해송</v>
          </cell>
          <cell r="C460" t="str">
            <v>H3.0*W1.2*R10</v>
          </cell>
          <cell r="D460">
            <v>326200</v>
          </cell>
        </row>
        <row r="461">
          <cell r="A461" t="str">
            <v>해송R12</v>
          </cell>
          <cell r="B461" t="str">
            <v>해송</v>
          </cell>
          <cell r="C461" t="str">
            <v>H3.5*W1.5*R12</v>
          </cell>
          <cell r="D461">
            <v>393000</v>
          </cell>
        </row>
        <row r="462">
          <cell r="A462" t="str">
            <v>해송R15</v>
          </cell>
          <cell r="B462" t="str">
            <v>해송</v>
          </cell>
          <cell r="C462" t="str">
            <v>H4.0*W2.0*R15</v>
          </cell>
          <cell r="D462">
            <v>513000</v>
          </cell>
        </row>
        <row r="463">
          <cell r="A463" t="str">
            <v>향W0.3</v>
          </cell>
          <cell r="B463" t="str">
            <v>향나무</v>
          </cell>
          <cell r="C463" t="str">
            <v>H1.0*W0.3</v>
          </cell>
          <cell r="D463">
            <v>2000</v>
          </cell>
        </row>
        <row r="464">
          <cell r="A464" t="str">
            <v>향W0.4</v>
          </cell>
          <cell r="B464" t="str">
            <v>향나무</v>
          </cell>
          <cell r="C464" t="str">
            <v>H1.2*W0.4</v>
          </cell>
          <cell r="D464">
            <v>3400</v>
          </cell>
        </row>
        <row r="465">
          <cell r="A465" t="str">
            <v>향W0.6</v>
          </cell>
          <cell r="B465" t="str">
            <v>향나무</v>
          </cell>
          <cell r="C465" t="str">
            <v>H1.5*W0.6</v>
          </cell>
          <cell r="D465">
            <v>9500</v>
          </cell>
        </row>
        <row r="466">
          <cell r="A466" t="str">
            <v>향W0.8</v>
          </cell>
          <cell r="B466" t="str">
            <v>향나무</v>
          </cell>
          <cell r="C466" t="str">
            <v>H2.0*W0.8</v>
          </cell>
          <cell r="D466">
            <v>26800</v>
          </cell>
        </row>
        <row r="467">
          <cell r="A467" t="str">
            <v>향W1.0</v>
          </cell>
          <cell r="B467" t="str">
            <v>향나무</v>
          </cell>
          <cell r="C467" t="str">
            <v>H3.0*W1.0</v>
          </cell>
          <cell r="D467">
            <v>65300</v>
          </cell>
        </row>
        <row r="468">
          <cell r="A468" t="str">
            <v>향W1.2</v>
          </cell>
          <cell r="B468" t="str">
            <v>향나무</v>
          </cell>
          <cell r="C468" t="str">
            <v>H3.0*W1.2</v>
          </cell>
          <cell r="D468">
            <v>91800</v>
          </cell>
        </row>
        <row r="469">
          <cell r="A469" t="str">
            <v>조형향W1.5</v>
          </cell>
          <cell r="B469" t="str">
            <v>조형향나무</v>
          </cell>
          <cell r="C469" t="str">
            <v>H3.5*W1.5</v>
          </cell>
          <cell r="D469">
            <v>473000</v>
          </cell>
        </row>
        <row r="470">
          <cell r="A470" t="str">
            <v>조형향W1.8</v>
          </cell>
          <cell r="B470" t="str">
            <v>조형향나무</v>
          </cell>
          <cell r="C470" t="str">
            <v>H4.0*W1.8</v>
          </cell>
          <cell r="D470">
            <v>947100</v>
          </cell>
        </row>
        <row r="471">
          <cell r="A471" t="str">
            <v>조형향W2.0</v>
          </cell>
          <cell r="B471" t="str">
            <v>조형향나무</v>
          </cell>
          <cell r="C471" t="str">
            <v>H4.0*W2.0</v>
          </cell>
          <cell r="D471">
            <v>1488300</v>
          </cell>
        </row>
        <row r="472">
          <cell r="A472" t="str">
            <v>화백H2.5</v>
          </cell>
          <cell r="B472" t="str">
            <v>화백</v>
          </cell>
          <cell r="C472" t="str">
            <v>H2.5*W1.0</v>
          </cell>
          <cell r="D472">
            <v>11400</v>
          </cell>
        </row>
        <row r="473">
          <cell r="A473" t="str">
            <v>화백H3.0</v>
          </cell>
          <cell r="B473" t="str">
            <v>화백</v>
          </cell>
          <cell r="C473" t="str">
            <v>H3.0*W1.2</v>
          </cell>
          <cell r="D473">
            <v>22000</v>
          </cell>
        </row>
        <row r="474">
          <cell r="A474" t="str">
            <v>화백H3.5</v>
          </cell>
          <cell r="B474" t="str">
            <v>화백</v>
          </cell>
          <cell r="C474" t="str">
            <v>H3.5*W1.5</v>
          </cell>
          <cell r="D474">
            <v>79000</v>
          </cell>
        </row>
        <row r="475">
          <cell r="A475" t="str">
            <v>화백H4.0</v>
          </cell>
          <cell r="B475" t="str">
            <v>화백</v>
          </cell>
          <cell r="C475" t="str">
            <v>H4.0*W1.8</v>
          </cell>
          <cell r="D475">
            <v>147000</v>
          </cell>
        </row>
        <row r="476">
          <cell r="A476" t="str">
            <v>후박R3</v>
          </cell>
          <cell r="B476" t="str">
            <v>후박나무</v>
          </cell>
          <cell r="C476" t="str">
            <v>H2.0*R3</v>
          </cell>
          <cell r="D476">
            <v>22400</v>
          </cell>
        </row>
        <row r="477">
          <cell r="A477" t="str">
            <v>후박R4</v>
          </cell>
          <cell r="B477" t="str">
            <v>후박나무</v>
          </cell>
          <cell r="C477" t="str">
            <v>H2.5*R4</v>
          </cell>
          <cell r="D477">
            <v>33800</v>
          </cell>
        </row>
        <row r="478">
          <cell r="A478" t="str">
            <v>후박R5</v>
          </cell>
          <cell r="B478" t="str">
            <v>후박나무</v>
          </cell>
          <cell r="C478" t="str">
            <v>H3.0*R5</v>
          </cell>
          <cell r="D478">
            <v>63800</v>
          </cell>
        </row>
        <row r="479">
          <cell r="A479" t="str">
            <v>히말라야시다H2.0</v>
          </cell>
          <cell r="B479" t="str">
            <v>히말라야시다</v>
          </cell>
          <cell r="C479" t="str">
            <v>H2.0*W0.8</v>
          </cell>
          <cell r="D479">
            <v>10000</v>
          </cell>
        </row>
        <row r="480">
          <cell r="A480" t="str">
            <v>히말라야시다H2.5</v>
          </cell>
          <cell r="B480" t="str">
            <v>히말라야시다</v>
          </cell>
          <cell r="C480" t="str">
            <v>H2.5*W1.0*B2</v>
          </cell>
          <cell r="D480">
            <v>23100</v>
          </cell>
        </row>
        <row r="481">
          <cell r="A481" t="str">
            <v>히말라야시다H3.0</v>
          </cell>
          <cell r="B481" t="str">
            <v>히말라야시다</v>
          </cell>
          <cell r="C481" t="str">
            <v>H3.0*W1.2*B3</v>
          </cell>
          <cell r="D481">
            <v>36400</v>
          </cell>
        </row>
        <row r="482">
          <cell r="A482" t="str">
            <v>히말라야시다H3.5</v>
          </cell>
          <cell r="B482" t="str">
            <v>히말라야시다</v>
          </cell>
          <cell r="C482" t="str">
            <v>H3.5*W1.5*B6</v>
          </cell>
          <cell r="D482">
            <v>66600</v>
          </cell>
        </row>
        <row r="483">
          <cell r="A483" t="str">
            <v>히말라야시다H4.0</v>
          </cell>
          <cell r="B483" t="str">
            <v>히말라야시다</v>
          </cell>
          <cell r="C483" t="str">
            <v>H4.0*W1.8*B8</v>
          </cell>
          <cell r="D483">
            <v>124000</v>
          </cell>
        </row>
        <row r="484">
          <cell r="A484" t="str">
            <v>히말라야시다H4.5</v>
          </cell>
          <cell r="B484" t="str">
            <v>히말라야시다</v>
          </cell>
          <cell r="C484" t="str">
            <v>H4.5*W2.0*B10</v>
          </cell>
          <cell r="D484">
            <v>312000</v>
          </cell>
        </row>
        <row r="485">
          <cell r="A485" t="str">
            <v>히말라야시다H5.0</v>
          </cell>
          <cell r="B485" t="str">
            <v>히말라야시다</v>
          </cell>
          <cell r="C485" t="str">
            <v>H5.0*W3.0*B15</v>
          </cell>
          <cell r="D485">
            <v>1074000</v>
          </cell>
        </row>
        <row r="486">
          <cell r="A486" t="str">
            <v>잣H1.0</v>
          </cell>
          <cell r="B486" t="str">
            <v>잣나무</v>
          </cell>
          <cell r="C486" t="str">
            <v>H1.0*W0.3</v>
          </cell>
          <cell r="D486">
            <v>2310</v>
          </cell>
        </row>
        <row r="487">
          <cell r="A487" t="str">
            <v>잣H1.5</v>
          </cell>
          <cell r="B487" t="str">
            <v>잣나무</v>
          </cell>
          <cell r="C487" t="str">
            <v>H1.5*W0.6</v>
          </cell>
          <cell r="D487">
            <v>6510</v>
          </cell>
        </row>
        <row r="488">
          <cell r="A488" t="str">
            <v>잣H2.0</v>
          </cell>
          <cell r="B488" t="str">
            <v>잣나무</v>
          </cell>
          <cell r="C488" t="str">
            <v>H2.0*W1.0</v>
          </cell>
          <cell r="D488">
            <v>9400</v>
          </cell>
        </row>
        <row r="489">
          <cell r="A489" t="str">
            <v>잣H2.5</v>
          </cell>
          <cell r="B489" t="str">
            <v>잣나무</v>
          </cell>
          <cell r="C489" t="str">
            <v>H2.5*W1.2</v>
          </cell>
          <cell r="D489">
            <v>13700</v>
          </cell>
        </row>
        <row r="490">
          <cell r="A490" t="str">
            <v>잣H3.0</v>
          </cell>
          <cell r="B490" t="str">
            <v>잣나무</v>
          </cell>
          <cell r="C490" t="str">
            <v>H3.0*W1.5</v>
          </cell>
          <cell r="D490">
            <v>19600</v>
          </cell>
        </row>
        <row r="491">
          <cell r="A491" t="str">
            <v>잣H3.5</v>
          </cell>
          <cell r="B491" t="str">
            <v>잣나무</v>
          </cell>
          <cell r="C491" t="str">
            <v>H3.5*W1.8</v>
          </cell>
          <cell r="D491">
            <v>64700</v>
          </cell>
        </row>
        <row r="492">
          <cell r="A492" t="str">
            <v>잣H4.0</v>
          </cell>
          <cell r="B492" t="str">
            <v>잣나무</v>
          </cell>
          <cell r="C492" t="str">
            <v>H4.0*W2.0</v>
          </cell>
          <cell r="D492">
            <v>131100</v>
          </cell>
        </row>
        <row r="493">
          <cell r="A493" t="str">
            <v>잣H5.0</v>
          </cell>
          <cell r="B493" t="str">
            <v>잣나무</v>
          </cell>
          <cell r="C493" t="str">
            <v>H5.0*W2.2</v>
          </cell>
          <cell r="D493">
            <v>200700</v>
          </cell>
        </row>
        <row r="494">
          <cell r="A494" t="str">
            <v>젓H1.5</v>
          </cell>
          <cell r="B494" t="str">
            <v>젓나무</v>
          </cell>
          <cell r="C494" t="str">
            <v>H1.5*W0.6</v>
          </cell>
          <cell r="D494">
            <v>6500</v>
          </cell>
        </row>
        <row r="495">
          <cell r="A495" t="str">
            <v>젓H2.0</v>
          </cell>
          <cell r="B495" t="str">
            <v>젓나무</v>
          </cell>
          <cell r="C495" t="str">
            <v>H2.0*W1.0</v>
          </cell>
          <cell r="D495">
            <v>27390</v>
          </cell>
        </row>
        <row r="496">
          <cell r="A496" t="str">
            <v>젓H2.0W1.2</v>
          </cell>
          <cell r="B496" t="str">
            <v>젓나무</v>
          </cell>
          <cell r="C496" t="str">
            <v>H2.0*W1.2</v>
          </cell>
          <cell r="D496">
            <v>25000</v>
          </cell>
        </row>
        <row r="497">
          <cell r="A497" t="str">
            <v>젓H2.5</v>
          </cell>
          <cell r="B497" t="str">
            <v>젓나무</v>
          </cell>
          <cell r="C497" t="str">
            <v>H2.5*W1.2</v>
          </cell>
          <cell r="D497">
            <v>29800</v>
          </cell>
        </row>
        <row r="498">
          <cell r="A498" t="str">
            <v>젓H3.0</v>
          </cell>
          <cell r="B498" t="str">
            <v>젓나무</v>
          </cell>
          <cell r="C498" t="str">
            <v>H3.0*W1.5</v>
          </cell>
          <cell r="D498">
            <v>104500</v>
          </cell>
        </row>
        <row r="499">
          <cell r="A499" t="str">
            <v>젓H3.5</v>
          </cell>
          <cell r="B499" t="str">
            <v>젓나무</v>
          </cell>
          <cell r="C499" t="str">
            <v>H3.5*W1.8</v>
          </cell>
          <cell r="D499">
            <v>137390</v>
          </cell>
        </row>
        <row r="500">
          <cell r="A500" t="str">
            <v>젓H4.0</v>
          </cell>
          <cell r="B500" t="str">
            <v>젓나무</v>
          </cell>
          <cell r="C500" t="str">
            <v>H4.0*W2.0</v>
          </cell>
          <cell r="D500">
            <v>242660</v>
          </cell>
        </row>
        <row r="501">
          <cell r="A501" t="str">
            <v>조형향W1.0</v>
          </cell>
          <cell r="B501" t="str">
            <v>조형가이즈까향</v>
          </cell>
          <cell r="C501" t="str">
            <v>H3.0*W1.0</v>
          </cell>
          <cell r="D501">
            <v>203800</v>
          </cell>
        </row>
        <row r="502">
          <cell r="A502" t="str">
            <v>조형향W1.2</v>
          </cell>
          <cell r="B502" t="str">
            <v>조형가이즈까향</v>
          </cell>
          <cell r="C502" t="str">
            <v>H3.0*W1.2</v>
          </cell>
          <cell r="D502">
            <v>407710</v>
          </cell>
        </row>
        <row r="503">
          <cell r="A503" t="str">
            <v>조형향W1.4</v>
          </cell>
          <cell r="B503" t="str">
            <v>조형가이즈까향</v>
          </cell>
          <cell r="C503" t="str">
            <v>H3.0*W1.4</v>
          </cell>
          <cell r="D503">
            <v>815430</v>
          </cell>
        </row>
        <row r="504">
          <cell r="A504" t="str">
            <v>조형향W1.6</v>
          </cell>
          <cell r="B504" t="str">
            <v>조형가이즈까향</v>
          </cell>
          <cell r="C504" t="str">
            <v>H3.5*W1.6</v>
          </cell>
          <cell r="D504">
            <v>1630860</v>
          </cell>
        </row>
        <row r="505">
          <cell r="A505" t="str">
            <v>섬잣H1.0</v>
          </cell>
          <cell r="B505" t="str">
            <v>섬잣나무</v>
          </cell>
          <cell r="C505" t="str">
            <v>H1.0*W0.5</v>
          </cell>
          <cell r="D505">
            <v>14700</v>
          </cell>
        </row>
        <row r="506">
          <cell r="A506" t="str">
            <v>섬잣H1.5</v>
          </cell>
          <cell r="B506" t="str">
            <v>섬잣나무</v>
          </cell>
          <cell r="C506" t="str">
            <v>H1.5*W0.8</v>
          </cell>
          <cell r="D506">
            <v>28100</v>
          </cell>
        </row>
        <row r="507">
          <cell r="A507" t="str">
            <v>섬잣H2.0</v>
          </cell>
          <cell r="B507" t="str">
            <v>섬잣나무</v>
          </cell>
          <cell r="C507" t="str">
            <v>H2.0*W1.0</v>
          </cell>
          <cell r="D507">
            <v>57700</v>
          </cell>
        </row>
        <row r="508">
          <cell r="A508" t="str">
            <v>조형섬잣H2.5</v>
          </cell>
          <cell r="B508" t="str">
            <v>조형섬잣</v>
          </cell>
          <cell r="C508" t="str">
            <v>H2.5*W1.2</v>
          </cell>
          <cell r="D508">
            <v>807800</v>
          </cell>
        </row>
        <row r="509">
          <cell r="A509" t="str">
            <v>조형섬잣H3.0</v>
          </cell>
          <cell r="B509" t="str">
            <v>조형섬잣</v>
          </cell>
          <cell r="C509" t="str">
            <v>H3.0*W1.5</v>
          </cell>
          <cell r="D509">
            <v>1631200</v>
          </cell>
        </row>
        <row r="510">
          <cell r="A510" t="str">
            <v>조형섬잣H3.5</v>
          </cell>
          <cell r="B510" t="str">
            <v>조형섬잣</v>
          </cell>
          <cell r="C510" t="str">
            <v>H3.5*W1.8</v>
          </cell>
          <cell r="D510">
            <v>3029600</v>
          </cell>
        </row>
        <row r="511">
          <cell r="A511" t="str">
            <v>조형소R6</v>
          </cell>
          <cell r="B511" t="str">
            <v>조형소나무</v>
          </cell>
          <cell r="C511" t="str">
            <v>H2.0*R6</v>
          </cell>
          <cell r="D511">
            <v>141200</v>
          </cell>
        </row>
        <row r="512">
          <cell r="A512" t="str">
            <v>조형소R8</v>
          </cell>
          <cell r="B512" t="str">
            <v>조형소나무</v>
          </cell>
          <cell r="C512" t="str">
            <v>H2.5*R8</v>
          </cell>
          <cell r="D512">
            <v>282500</v>
          </cell>
        </row>
        <row r="513">
          <cell r="A513" t="str">
            <v>조형소R10</v>
          </cell>
          <cell r="B513" t="str">
            <v>조형소나무</v>
          </cell>
          <cell r="C513" t="str">
            <v>H2.5*R10</v>
          </cell>
          <cell r="D513">
            <v>536600</v>
          </cell>
        </row>
        <row r="514">
          <cell r="A514" t="str">
            <v>조형소R12</v>
          </cell>
          <cell r="B514" t="str">
            <v>조형소나무</v>
          </cell>
          <cell r="C514" t="str">
            <v>H3.0*R12</v>
          </cell>
          <cell r="D514">
            <v>861500</v>
          </cell>
        </row>
        <row r="515">
          <cell r="A515" t="str">
            <v>조형소R15</v>
          </cell>
          <cell r="B515" t="str">
            <v>조형소나무</v>
          </cell>
          <cell r="C515" t="str">
            <v>H3.5*R15</v>
          </cell>
          <cell r="D515">
            <v>1299400</v>
          </cell>
        </row>
        <row r="516">
          <cell r="A516" t="str">
            <v>조형소R20</v>
          </cell>
          <cell r="B516" t="str">
            <v>조형소나무</v>
          </cell>
          <cell r="C516" t="str">
            <v>H4.0*R20</v>
          </cell>
          <cell r="D516">
            <v>1906700</v>
          </cell>
        </row>
        <row r="517">
          <cell r="A517" t="str">
            <v>조형소R25</v>
          </cell>
          <cell r="B517" t="str">
            <v>조형소나무</v>
          </cell>
          <cell r="C517" t="str">
            <v>H4.5*R25</v>
          </cell>
          <cell r="D517">
            <v>2683200</v>
          </cell>
        </row>
        <row r="518">
          <cell r="A518" t="str">
            <v>조형소R30</v>
          </cell>
          <cell r="B518" t="str">
            <v>조형소나무</v>
          </cell>
          <cell r="C518" t="str">
            <v>H5.0*R30</v>
          </cell>
          <cell r="D518">
            <v>3248400</v>
          </cell>
        </row>
        <row r="519">
          <cell r="A519" t="str">
            <v>조형향W1.5</v>
          </cell>
          <cell r="B519" t="str">
            <v>조형향나무</v>
          </cell>
          <cell r="C519" t="str">
            <v>H3.5*W1.5</v>
          </cell>
          <cell r="D519">
            <v>473000</v>
          </cell>
        </row>
        <row r="520">
          <cell r="A520" t="str">
            <v>조형향W1.8</v>
          </cell>
          <cell r="B520" t="str">
            <v>조형향나무</v>
          </cell>
          <cell r="C520" t="str">
            <v>H4.0*W1.8</v>
          </cell>
          <cell r="D520">
            <v>947100</v>
          </cell>
        </row>
        <row r="521">
          <cell r="A521" t="str">
            <v>조형향W2.0</v>
          </cell>
          <cell r="B521" t="str">
            <v>조형향나무</v>
          </cell>
          <cell r="C521" t="str">
            <v>H4.0*W2.0</v>
          </cell>
          <cell r="D521">
            <v>1488300</v>
          </cell>
        </row>
        <row r="522">
          <cell r="A522" t="str">
            <v>편백H1.5</v>
          </cell>
          <cell r="B522" t="str">
            <v>편백</v>
          </cell>
          <cell r="C522" t="str">
            <v>H1.5*W0.5</v>
          </cell>
          <cell r="D522">
            <v>1100</v>
          </cell>
        </row>
        <row r="523">
          <cell r="A523" t="str">
            <v>편백H2.0</v>
          </cell>
          <cell r="B523" t="str">
            <v>편백</v>
          </cell>
          <cell r="C523" t="str">
            <v>H2.0*W0.8</v>
          </cell>
          <cell r="D523">
            <v>3500</v>
          </cell>
        </row>
        <row r="524">
          <cell r="A524" t="str">
            <v>편백H2.5</v>
          </cell>
          <cell r="B524" t="str">
            <v>편백</v>
          </cell>
          <cell r="C524" t="str">
            <v>H2.5*W1.0</v>
          </cell>
          <cell r="D524">
            <v>11600</v>
          </cell>
        </row>
        <row r="525">
          <cell r="A525" t="str">
            <v>편백H3.0</v>
          </cell>
          <cell r="B525" t="str">
            <v>편백</v>
          </cell>
          <cell r="C525" t="str">
            <v>H3.0*W1.2</v>
          </cell>
          <cell r="D525">
            <v>43800</v>
          </cell>
        </row>
        <row r="526">
          <cell r="A526" t="str">
            <v>편백H3.5</v>
          </cell>
          <cell r="B526" t="str">
            <v>편백</v>
          </cell>
          <cell r="C526" t="str">
            <v>H3.5*W1.5</v>
          </cell>
          <cell r="D526">
            <v>79000</v>
          </cell>
        </row>
        <row r="527">
          <cell r="A527" t="str">
            <v>황금편백H2.0</v>
          </cell>
          <cell r="B527" t="str">
            <v>황금편백</v>
          </cell>
          <cell r="C527" t="str">
            <v>H2.0*W1.5</v>
          </cell>
          <cell r="D527">
            <v>28400</v>
          </cell>
        </row>
        <row r="528">
          <cell r="A528" t="str">
            <v>황금편백H3.0</v>
          </cell>
          <cell r="B528" t="str">
            <v>황금편백</v>
          </cell>
          <cell r="C528" t="str">
            <v>H3.0*W1.5</v>
          </cell>
          <cell r="D528">
            <v>34800</v>
          </cell>
        </row>
        <row r="529">
          <cell r="A529" t="str">
            <v>실편백H1.5</v>
          </cell>
          <cell r="B529" t="str">
            <v>실편백</v>
          </cell>
          <cell r="C529" t="str">
            <v>H1.5*W1.0</v>
          </cell>
          <cell r="D529">
            <v>15400</v>
          </cell>
        </row>
        <row r="530">
          <cell r="A530" t="str">
            <v>실편백H2.0</v>
          </cell>
          <cell r="B530" t="str">
            <v>실편백</v>
          </cell>
          <cell r="C530" t="str">
            <v>H2.0*W1.5</v>
          </cell>
          <cell r="D530">
            <v>67830</v>
          </cell>
        </row>
        <row r="531">
          <cell r="A531" t="str">
            <v>실편백H2.5</v>
          </cell>
          <cell r="B531" t="str">
            <v>실편백</v>
          </cell>
          <cell r="C531" t="str">
            <v>H2.5*W1.8</v>
          </cell>
          <cell r="D531">
            <v>111190</v>
          </cell>
        </row>
        <row r="532">
          <cell r="A532" t="str">
            <v>측백H1.2</v>
          </cell>
          <cell r="B532" t="str">
            <v>측백나무</v>
          </cell>
          <cell r="C532" t="str">
            <v>H1.2*W0.3</v>
          </cell>
          <cell r="D532">
            <v>1200</v>
          </cell>
        </row>
        <row r="533">
          <cell r="A533" t="str">
            <v>측백H1.5</v>
          </cell>
          <cell r="B533" t="str">
            <v>측백나무</v>
          </cell>
          <cell r="C533" t="str">
            <v>H1.5*W0.4</v>
          </cell>
          <cell r="D533">
            <v>2600</v>
          </cell>
        </row>
        <row r="534">
          <cell r="A534" t="str">
            <v>측백H2.0</v>
          </cell>
          <cell r="B534" t="str">
            <v>측백나무</v>
          </cell>
          <cell r="C534" t="str">
            <v>H2.0*W0.6</v>
          </cell>
          <cell r="D534">
            <v>3900</v>
          </cell>
        </row>
        <row r="535">
          <cell r="A535" t="str">
            <v>측백H2.5</v>
          </cell>
          <cell r="B535" t="str">
            <v>측백나무</v>
          </cell>
          <cell r="C535" t="str">
            <v>H2.5*W0.8</v>
          </cell>
          <cell r="D535">
            <v>35090</v>
          </cell>
        </row>
        <row r="536">
          <cell r="A536" t="str">
            <v>측백H3.0</v>
          </cell>
          <cell r="B536" t="str">
            <v>측백나무</v>
          </cell>
          <cell r="C536" t="str">
            <v>H3.0*W1.0</v>
          </cell>
          <cell r="D536">
            <v>59510</v>
          </cell>
        </row>
        <row r="537">
          <cell r="A537" t="str">
            <v>측백H3.5</v>
          </cell>
          <cell r="B537" t="str">
            <v>측백나무</v>
          </cell>
          <cell r="C537" t="str">
            <v>H3.5*W1.2</v>
          </cell>
          <cell r="D537">
            <v>119020</v>
          </cell>
        </row>
        <row r="538">
          <cell r="A538" t="str">
            <v>둥근측백H0.9</v>
          </cell>
          <cell r="B538" t="str">
            <v>둥근측백나무</v>
          </cell>
          <cell r="C538" t="str">
            <v>H0.9*W0.5</v>
          </cell>
          <cell r="D538">
            <v>2700</v>
          </cell>
        </row>
        <row r="539">
          <cell r="A539" t="str">
            <v>둥근측백H1.2</v>
          </cell>
          <cell r="B539" t="str">
            <v>둥근측백나무</v>
          </cell>
          <cell r="C539" t="str">
            <v>H1.2*W0.7</v>
          </cell>
          <cell r="D539">
            <v>12300</v>
          </cell>
        </row>
        <row r="540">
          <cell r="A540" t="str">
            <v>둥근측백H1.5</v>
          </cell>
          <cell r="B540" t="str">
            <v>둥근측백나무</v>
          </cell>
          <cell r="C540" t="str">
            <v>H1.5*W0.9</v>
          </cell>
          <cell r="D540">
            <v>16000</v>
          </cell>
        </row>
        <row r="541">
          <cell r="A541" t="str">
            <v>서양측백H1.2</v>
          </cell>
          <cell r="B541" t="str">
            <v>서양측백</v>
          </cell>
          <cell r="C541" t="str">
            <v>H1.2*W0.4</v>
          </cell>
          <cell r="D541">
            <v>7300</v>
          </cell>
        </row>
        <row r="542">
          <cell r="A542" t="str">
            <v>서양측백H1.5</v>
          </cell>
          <cell r="B542" t="str">
            <v>서양측백</v>
          </cell>
          <cell r="C542" t="str">
            <v>H1.5*W0.5</v>
          </cell>
          <cell r="D542">
            <v>10800</v>
          </cell>
        </row>
        <row r="543">
          <cell r="A543" t="str">
            <v>서양측백H2.0</v>
          </cell>
          <cell r="B543" t="str">
            <v>서양측백</v>
          </cell>
          <cell r="C543" t="str">
            <v>H2.0*W0.6</v>
          </cell>
          <cell r="D543">
            <v>19600</v>
          </cell>
        </row>
        <row r="544">
          <cell r="A544" t="str">
            <v>서양측백H2.5</v>
          </cell>
          <cell r="B544" t="str">
            <v>서양측백</v>
          </cell>
          <cell r="C544" t="str">
            <v>H2.5*W0.8</v>
          </cell>
          <cell r="D544">
            <v>23000</v>
          </cell>
        </row>
        <row r="545">
          <cell r="A545" t="str">
            <v>서양측백H3.0</v>
          </cell>
          <cell r="B545" t="str">
            <v>서양측백</v>
          </cell>
          <cell r="C545" t="str">
            <v>H3.0*W1.0</v>
          </cell>
          <cell r="D545">
            <v>54300</v>
          </cell>
        </row>
        <row r="546">
          <cell r="A546" t="str">
            <v>서양측백H3.5</v>
          </cell>
          <cell r="B546" t="str">
            <v>서양측백</v>
          </cell>
          <cell r="C546" t="str">
            <v>H3.5*W1.2</v>
          </cell>
          <cell r="D546">
            <v>170000</v>
          </cell>
        </row>
        <row r="547">
          <cell r="A547" t="str">
            <v>주목H1.0</v>
          </cell>
          <cell r="B547" t="str">
            <v>주목</v>
          </cell>
          <cell r="C547" t="str">
            <v>H1.0*W0.6</v>
          </cell>
          <cell r="D547">
            <v>56800</v>
          </cell>
        </row>
        <row r="548">
          <cell r="A548" t="str">
            <v>주목H1.5</v>
          </cell>
          <cell r="B548" t="str">
            <v>주목</v>
          </cell>
          <cell r="C548" t="str">
            <v>H1.5*W0.8</v>
          </cell>
          <cell r="D548">
            <v>154000</v>
          </cell>
        </row>
        <row r="549">
          <cell r="A549" t="str">
            <v>주목H2.0</v>
          </cell>
          <cell r="B549" t="str">
            <v>주목</v>
          </cell>
          <cell r="C549" t="str">
            <v>H2.0*W1.0</v>
          </cell>
          <cell r="D549">
            <v>210000</v>
          </cell>
        </row>
        <row r="550">
          <cell r="A550" t="str">
            <v>주목H2.5</v>
          </cell>
          <cell r="B550" t="str">
            <v>주목</v>
          </cell>
          <cell r="C550" t="str">
            <v>H2.5*W1.5</v>
          </cell>
          <cell r="D550">
            <v>880000</v>
          </cell>
        </row>
        <row r="551">
          <cell r="A551" t="str">
            <v>주목H3.0</v>
          </cell>
          <cell r="B551" t="str">
            <v>주목</v>
          </cell>
          <cell r="C551" t="str">
            <v>H3.0*W2.0</v>
          </cell>
          <cell r="D551">
            <v>1430000</v>
          </cell>
        </row>
        <row r="552">
          <cell r="A552" t="str">
            <v>소R10</v>
          </cell>
          <cell r="B552" t="str">
            <v>소나무</v>
          </cell>
          <cell r="C552" t="str">
            <v>H3.0*W1.5*R10</v>
          </cell>
          <cell r="D552">
            <v>195000</v>
          </cell>
        </row>
        <row r="553">
          <cell r="A553" t="str">
            <v>소R15</v>
          </cell>
          <cell r="B553" t="str">
            <v>소나무</v>
          </cell>
          <cell r="C553" t="str">
            <v>H4.0*W2.0*R15</v>
          </cell>
          <cell r="D553">
            <v>319000</v>
          </cell>
        </row>
        <row r="554">
          <cell r="A554" t="str">
            <v>소R20</v>
          </cell>
          <cell r="B554" t="str">
            <v>소나무</v>
          </cell>
          <cell r="C554" t="str">
            <v>H5.0*W2.5*R20</v>
          </cell>
          <cell r="D554">
            <v>465000</v>
          </cell>
        </row>
        <row r="555">
          <cell r="A555" t="str">
            <v>스트잣H2.0</v>
          </cell>
          <cell r="B555" t="str">
            <v>스트로브잣나무</v>
          </cell>
          <cell r="C555" t="str">
            <v>H2.0*W1.0</v>
          </cell>
          <cell r="D555">
            <v>17600</v>
          </cell>
        </row>
        <row r="556">
          <cell r="A556" t="str">
            <v>스트잣H2.5</v>
          </cell>
          <cell r="B556" t="str">
            <v>스트로브잣나무</v>
          </cell>
          <cell r="C556" t="str">
            <v>H2.5*W1.2</v>
          </cell>
          <cell r="D556">
            <v>25800</v>
          </cell>
        </row>
        <row r="557">
          <cell r="A557" t="str">
            <v>스트잣H3.0</v>
          </cell>
          <cell r="B557" t="str">
            <v>스트로브잣나무</v>
          </cell>
          <cell r="C557" t="str">
            <v>H3.0*W1.5</v>
          </cell>
          <cell r="D557">
            <v>36400</v>
          </cell>
        </row>
        <row r="558">
          <cell r="A558" t="str">
            <v>스트잣H4.0</v>
          </cell>
          <cell r="B558" t="str">
            <v>스트로브잣나무</v>
          </cell>
          <cell r="C558" t="str">
            <v>H4.0*W1.8</v>
          </cell>
          <cell r="D558">
            <v>124000</v>
          </cell>
        </row>
        <row r="559">
          <cell r="A559" t="str">
            <v>스트잣H5.0</v>
          </cell>
          <cell r="B559" t="str">
            <v>스트로브잣나무</v>
          </cell>
          <cell r="C559" t="str">
            <v>H5.0*W2.0</v>
          </cell>
          <cell r="D559">
            <v>235000</v>
          </cell>
        </row>
        <row r="560">
          <cell r="A560" t="str">
            <v>태산목H1.5</v>
          </cell>
          <cell r="B560" t="str">
            <v>태산목</v>
          </cell>
          <cell r="C560" t="str">
            <v>H1.5*W0.5</v>
          </cell>
          <cell r="D560">
            <v>33700</v>
          </cell>
        </row>
        <row r="561">
          <cell r="A561" t="str">
            <v>태산목H2.0</v>
          </cell>
          <cell r="B561" t="str">
            <v>태산목</v>
          </cell>
          <cell r="C561" t="str">
            <v>H2.0*W1.0</v>
          </cell>
          <cell r="D561">
            <v>77700</v>
          </cell>
        </row>
        <row r="562">
          <cell r="A562" t="str">
            <v>태산목H2.5</v>
          </cell>
          <cell r="B562" t="str">
            <v>태산목</v>
          </cell>
          <cell r="C562" t="str">
            <v>H2.5*W1.2</v>
          </cell>
          <cell r="D562">
            <v>109000</v>
          </cell>
        </row>
        <row r="563">
          <cell r="A563" t="str">
            <v>앵두W0.6</v>
          </cell>
          <cell r="B563" t="str">
            <v>앵두나무</v>
          </cell>
          <cell r="C563" t="str">
            <v>H1.2*W0.6</v>
          </cell>
          <cell r="D563">
            <v>11700</v>
          </cell>
        </row>
        <row r="564">
          <cell r="A564" t="str">
            <v>앵두W0.8</v>
          </cell>
          <cell r="B564" t="str">
            <v>앵두나무</v>
          </cell>
          <cell r="C564" t="str">
            <v>H1.5*W0.8</v>
          </cell>
          <cell r="D564">
            <v>7535</v>
          </cell>
        </row>
        <row r="565">
          <cell r="A565" t="str">
            <v>앵두W1.2</v>
          </cell>
          <cell r="B565" t="str">
            <v>앵두나무</v>
          </cell>
          <cell r="C565" t="str">
            <v>H1.8*W1.2</v>
          </cell>
          <cell r="D565">
            <v>9365</v>
          </cell>
        </row>
        <row r="566">
          <cell r="A566" t="str">
            <v>영산홍W0.3</v>
          </cell>
          <cell r="B566" t="str">
            <v>영산홍</v>
          </cell>
          <cell r="C566" t="str">
            <v>H0.3*W0.3</v>
          </cell>
          <cell r="D566">
            <v>1000</v>
          </cell>
        </row>
        <row r="567">
          <cell r="A567" t="str">
            <v>영산홍W0.4</v>
          </cell>
          <cell r="B567" t="str">
            <v>영산홍</v>
          </cell>
          <cell r="C567" t="str">
            <v>H0.3*W0.4</v>
          </cell>
          <cell r="D567">
            <v>1800</v>
          </cell>
        </row>
        <row r="568">
          <cell r="A568" t="str">
            <v>영산홍W0.5</v>
          </cell>
          <cell r="B568" t="str">
            <v>영산홍</v>
          </cell>
          <cell r="C568" t="str">
            <v>H0.4*W0.5</v>
          </cell>
          <cell r="D568">
            <v>3400</v>
          </cell>
        </row>
        <row r="569">
          <cell r="A569" t="str">
            <v>영산홍W0.6</v>
          </cell>
          <cell r="B569" t="str">
            <v>영산홍</v>
          </cell>
          <cell r="C569" t="str">
            <v>H0.5*W0.6</v>
          </cell>
          <cell r="D569">
            <v>5000</v>
          </cell>
        </row>
        <row r="570">
          <cell r="A570" t="str">
            <v>영산홍W0.8</v>
          </cell>
          <cell r="B570" t="str">
            <v>영산홍</v>
          </cell>
          <cell r="C570" t="str">
            <v>H0.5*W0.8</v>
          </cell>
          <cell r="D570">
            <v>18480</v>
          </cell>
        </row>
        <row r="571">
          <cell r="A571" t="str">
            <v>영산홍W1.0</v>
          </cell>
          <cell r="B571" t="str">
            <v>영산홍</v>
          </cell>
          <cell r="C571" t="str">
            <v>H0.8*W1.0</v>
          </cell>
          <cell r="D571">
            <v>43150</v>
          </cell>
        </row>
        <row r="572">
          <cell r="A572" t="str">
            <v>옥향W0.4</v>
          </cell>
          <cell r="B572" t="str">
            <v>옥향</v>
          </cell>
          <cell r="C572" t="str">
            <v>H0.3*W0.4</v>
          </cell>
          <cell r="D572">
            <v>7600</v>
          </cell>
        </row>
        <row r="573">
          <cell r="A573" t="str">
            <v>옥향W0.5</v>
          </cell>
          <cell r="B573" t="str">
            <v>옥향</v>
          </cell>
          <cell r="C573" t="str">
            <v>H0.3*W0.5</v>
          </cell>
          <cell r="D573">
            <v>8300</v>
          </cell>
        </row>
        <row r="574">
          <cell r="A574" t="str">
            <v>옥향W0.6</v>
          </cell>
          <cell r="B574" t="str">
            <v>옥향</v>
          </cell>
          <cell r="C574" t="str">
            <v>H0.4*W0.6</v>
          </cell>
          <cell r="D574">
            <v>18300</v>
          </cell>
        </row>
        <row r="575">
          <cell r="A575" t="str">
            <v>옥향W0.8</v>
          </cell>
          <cell r="B575" t="str">
            <v>옥향</v>
          </cell>
          <cell r="C575" t="str">
            <v>H0.5*W0.8</v>
          </cell>
          <cell r="D575">
            <v>20000</v>
          </cell>
        </row>
        <row r="576">
          <cell r="A576" t="str">
            <v>옥향W1.0</v>
          </cell>
          <cell r="B576" t="str">
            <v>옥향</v>
          </cell>
          <cell r="C576" t="str">
            <v>H0.5*W1.0</v>
          </cell>
          <cell r="D576">
            <v>29800</v>
          </cell>
        </row>
        <row r="577">
          <cell r="A577" t="str">
            <v>옥향W1.2</v>
          </cell>
          <cell r="B577" t="str">
            <v>옥향</v>
          </cell>
          <cell r="C577" t="str">
            <v>H0.8*W1.2</v>
          </cell>
          <cell r="D577">
            <v>91800</v>
          </cell>
        </row>
        <row r="578">
          <cell r="A578" t="str">
            <v>단풍철쭉W0.1</v>
          </cell>
          <cell r="B578" t="str">
            <v>단풍철쭉</v>
          </cell>
          <cell r="C578" t="str">
            <v>H0.3*W0.1</v>
          </cell>
          <cell r="D578">
            <v>1800</v>
          </cell>
        </row>
        <row r="579">
          <cell r="A579" t="str">
            <v>단풍철쭉W0.15</v>
          </cell>
          <cell r="B579" t="str">
            <v>단풍철쭉</v>
          </cell>
          <cell r="C579" t="str">
            <v>H0.4*W0.15</v>
          </cell>
          <cell r="D579">
            <v>2500</v>
          </cell>
        </row>
        <row r="580">
          <cell r="A580" t="str">
            <v>단풍철쭉W0.2</v>
          </cell>
          <cell r="B580" t="str">
            <v>단풍철쭉</v>
          </cell>
          <cell r="C580" t="str">
            <v>H0.4*W0.2</v>
          </cell>
          <cell r="D580">
            <v>3500</v>
          </cell>
        </row>
        <row r="581">
          <cell r="A581" t="str">
            <v>황철쭉W0.3</v>
          </cell>
          <cell r="B581" t="str">
            <v>황철쭉</v>
          </cell>
          <cell r="C581" t="str">
            <v>H0.3*W0.3</v>
          </cell>
          <cell r="D581">
            <v>1100</v>
          </cell>
        </row>
        <row r="582">
          <cell r="A582" t="str">
            <v>황철쭉W0.4</v>
          </cell>
          <cell r="B582" t="str">
            <v>황철쭉</v>
          </cell>
          <cell r="C582" t="str">
            <v>H0.4*W0.4</v>
          </cell>
          <cell r="D582">
            <v>1200</v>
          </cell>
        </row>
        <row r="583">
          <cell r="A583" t="str">
            <v>황철쭉W0.5</v>
          </cell>
          <cell r="B583" t="str">
            <v>황철쭉</v>
          </cell>
          <cell r="C583" t="str">
            <v>H0.5*W0.5</v>
          </cell>
          <cell r="D583">
            <v>2800</v>
          </cell>
        </row>
        <row r="584">
          <cell r="A584" t="str">
            <v>황철쭉W0.6</v>
          </cell>
          <cell r="B584" t="str">
            <v>황철쭉</v>
          </cell>
          <cell r="C584" t="str">
            <v>H0.6*W0.6</v>
          </cell>
          <cell r="D584">
            <v>5600</v>
          </cell>
        </row>
        <row r="585">
          <cell r="A585" t="str">
            <v>박태기W0.3</v>
          </cell>
          <cell r="B585" t="str">
            <v>박태기</v>
          </cell>
          <cell r="C585" t="str">
            <v>H1.0*W0.3</v>
          </cell>
          <cell r="D585">
            <v>3800</v>
          </cell>
        </row>
        <row r="586">
          <cell r="A586" t="str">
            <v>박태기W0.5</v>
          </cell>
          <cell r="B586" t="str">
            <v>박태기</v>
          </cell>
          <cell r="C586" t="str">
            <v>H1.2*W0.5</v>
          </cell>
          <cell r="D586">
            <v>4300</v>
          </cell>
        </row>
        <row r="587">
          <cell r="A587" t="str">
            <v>박태기W0.6</v>
          </cell>
          <cell r="B587" t="str">
            <v>박태기</v>
          </cell>
          <cell r="C587" t="str">
            <v>H1.5*W0.6</v>
          </cell>
          <cell r="D587">
            <v>4100</v>
          </cell>
        </row>
        <row r="588">
          <cell r="A588" t="str">
            <v>박태기W0.8</v>
          </cell>
          <cell r="B588" t="str">
            <v>박태기</v>
          </cell>
          <cell r="C588" t="str">
            <v>H1.8*W0.8</v>
          </cell>
          <cell r="D588">
            <v>7300</v>
          </cell>
        </row>
        <row r="589">
          <cell r="A589" t="str">
            <v>백철쭉W0.3</v>
          </cell>
          <cell r="B589" t="str">
            <v>백철쭉</v>
          </cell>
          <cell r="C589" t="str">
            <v>H0.3*W0.3</v>
          </cell>
          <cell r="D589">
            <v>2420</v>
          </cell>
        </row>
        <row r="590">
          <cell r="A590" t="str">
            <v>백철쭉W0.4</v>
          </cell>
          <cell r="B590" t="str">
            <v>백철쭉</v>
          </cell>
          <cell r="C590" t="str">
            <v>H0.3*W0.4</v>
          </cell>
          <cell r="D590">
            <v>2000</v>
          </cell>
        </row>
        <row r="591">
          <cell r="A591" t="str">
            <v>백철쭉W0.5</v>
          </cell>
          <cell r="B591" t="str">
            <v>백철쭉</v>
          </cell>
          <cell r="C591" t="str">
            <v>H0.4*W0.5</v>
          </cell>
          <cell r="D591">
            <v>3600</v>
          </cell>
        </row>
        <row r="592">
          <cell r="A592" t="str">
            <v>백철쭉W0.6</v>
          </cell>
          <cell r="B592" t="str">
            <v>백철쭉</v>
          </cell>
          <cell r="C592" t="str">
            <v>H0.5*W0.6</v>
          </cell>
          <cell r="D592">
            <v>9020</v>
          </cell>
        </row>
        <row r="593">
          <cell r="A593" t="str">
            <v>백철쭉W0.8</v>
          </cell>
          <cell r="B593" t="str">
            <v>백철쭉</v>
          </cell>
          <cell r="C593" t="str">
            <v>H0.6*W0.8</v>
          </cell>
          <cell r="D593">
            <v>22000</v>
          </cell>
        </row>
        <row r="594">
          <cell r="A594" t="str">
            <v>병꽃3지</v>
          </cell>
          <cell r="B594" t="str">
            <v>병꽃나무</v>
          </cell>
          <cell r="C594" t="str">
            <v>H1.0*W0.4*3가지</v>
          </cell>
          <cell r="D594">
            <v>1100</v>
          </cell>
        </row>
        <row r="595">
          <cell r="A595" t="str">
            <v>병꽃5지</v>
          </cell>
          <cell r="B595" t="str">
            <v>병꽃나무</v>
          </cell>
          <cell r="C595" t="str">
            <v>H1.2*W0.6*5가지</v>
          </cell>
          <cell r="D595">
            <v>2300</v>
          </cell>
        </row>
        <row r="596">
          <cell r="A596" t="str">
            <v>병꽃7지</v>
          </cell>
          <cell r="B596" t="str">
            <v>병꽃나무</v>
          </cell>
          <cell r="C596" t="str">
            <v>H1.2*W0.8*7가지</v>
          </cell>
          <cell r="D596">
            <v>5600</v>
          </cell>
        </row>
        <row r="597">
          <cell r="A597" t="str">
            <v>불두화w0.6</v>
          </cell>
          <cell r="B597" t="str">
            <v>불두화</v>
          </cell>
          <cell r="C597" t="str">
            <v>H1.0*W0.6</v>
          </cell>
          <cell r="D597">
            <v>6700</v>
          </cell>
        </row>
        <row r="598">
          <cell r="A598" t="str">
            <v>불두화w0.8</v>
          </cell>
          <cell r="B598" t="str">
            <v>불두화</v>
          </cell>
          <cell r="C598" t="str">
            <v>H1.2*W0.8</v>
          </cell>
          <cell r="D598">
            <v>7500</v>
          </cell>
        </row>
        <row r="599">
          <cell r="A599" t="str">
            <v>불두화w1.0</v>
          </cell>
          <cell r="B599" t="str">
            <v>불두화</v>
          </cell>
          <cell r="C599" t="str">
            <v>H1.5*W1.0</v>
          </cell>
          <cell r="D599">
            <v>7900</v>
          </cell>
        </row>
        <row r="600">
          <cell r="A600" t="str">
            <v>불두화w1.2</v>
          </cell>
          <cell r="B600" t="str">
            <v>불두화</v>
          </cell>
          <cell r="C600" t="str">
            <v>H1.8*W1.2</v>
          </cell>
          <cell r="D600">
            <v>14200</v>
          </cell>
        </row>
        <row r="601">
          <cell r="A601" t="str">
            <v>치자W0.3</v>
          </cell>
          <cell r="B601" t="str">
            <v>치자나무</v>
          </cell>
          <cell r="C601" t="str">
            <v>H0.5*W0.3</v>
          </cell>
          <cell r="D601">
            <v>7500</v>
          </cell>
        </row>
        <row r="602">
          <cell r="A602" t="str">
            <v>치자W0.5</v>
          </cell>
          <cell r="B602" t="str">
            <v>치자나무</v>
          </cell>
          <cell r="C602" t="str">
            <v>H0.8*W0.5</v>
          </cell>
          <cell r="D602">
            <v>9000</v>
          </cell>
        </row>
        <row r="603">
          <cell r="A603" t="str">
            <v>치자W0.6</v>
          </cell>
          <cell r="B603" t="str">
            <v>치자나무</v>
          </cell>
          <cell r="C603" t="str">
            <v>H1.0*W0.6</v>
          </cell>
          <cell r="D603">
            <v>11200</v>
          </cell>
        </row>
        <row r="604">
          <cell r="A604" t="str">
            <v>돈W0.4</v>
          </cell>
          <cell r="B604" t="str">
            <v>돈나무</v>
          </cell>
          <cell r="C604" t="str">
            <v>H0.5*W0.4</v>
          </cell>
          <cell r="D604">
            <v>12500</v>
          </cell>
        </row>
        <row r="605">
          <cell r="A605" t="str">
            <v>돈W0.5</v>
          </cell>
          <cell r="B605" t="str">
            <v>돈나무</v>
          </cell>
          <cell r="C605" t="str">
            <v>H0.8*W0.5</v>
          </cell>
          <cell r="D605">
            <v>23600</v>
          </cell>
        </row>
        <row r="606">
          <cell r="A606" t="str">
            <v>돈W0.7</v>
          </cell>
          <cell r="B606" t="str">
            <v>돈나무</v>
          </cell>
          <cell r="C606" t="str">
            <v>H1.0*W0.7</v>
          </cell>
          <cell r="D606">
            <v>43800</v>
          </cell>
        </row>
        <row r="607">
          <cell r="A607" t="str">
            <v>돈W1.0</v>
          </cell>
          <cell r="B607" t="str">
            <v>돈나무</v>
          </cell>
          <cell r="C607" t="str">
            <v>H1.2*W1.0</v>
          </cell>
          <cell r="D607">
            <v>81100</v>
          </cell>
        </row>
        <row r="608">
          <cell r="A608" t="str">
            <v>눈주목W0.3</v>
          </cell>
          <cell r="B608" t="str">
            <v>눈주목</v>
          </cell>
          <cell r="C608" t="str">
            <v>H0.3*W0.3</v>
          </cell>
          <cell r="D608">
            <v>10500</v>
          </cell>
        </row>
        <row r="609">
          <cell r="A609" t="str">
            <v>눈주목W0.4</v>
          </cell>
          <cell r="B609" t="str">
            <v>눈주목</v>
          </cell>
          <cell r="C609" t="str">
            <v>H0.4*W0.4</v>
          </cell>
          <cell r="D609">
            <v>16300</v>
          </cell>
        </row>
        <row r="610">
          <cell r="A610" t="str">
            <v>눈주목W0.5</v>
          </cell>
          <cell r="B610" t="str">
            <v>눈주목</v>
          </cell>
          <cell r="C610" t="str">
            <v>H0.5*W0.5</v>
          </cell>
          <cell r="D610">
            <v>17100</v>
          </cell>
        </row>
        <row r="611">
          <cell r="A611" t="str">
            <v>눈주목W0.6</v>
          </cell>
          <cell r="B611" t="str">
            <v>눈주목</v>
          </cell>
          <cell r="C611" t="str">
            <v>H0.5*W0.6</v>
          </cell>
          <cell r="D611">
            <v>35300</v>
          </cell>
        </row>
        <row r="612">
          <cell r="A612" t="str">
            <v>둥근일광W0.5</v>
          </cell>
          <cell r="B612" t="str">
            <v>둥근일광편백</v>
          </cell>
          <cell r="C612" t="str">
            <v>H0.4*W0.5</v>
          </cell>
          <cell r="D612">
            <v>11000</v>
          </cell>
        </row>
        <row r="613">
          <cell r="A613" t="str">
            <v>둥근일광W0.7</v>
          </cell>
          <cell r="B613" t="str">
            <v>둥근일광편백</v>
          </cell>
          <cell r="C613" t="str">
            <v>H0.5*W0.7</v>
          </cell>
          <cell r="D613">
            <v>23500</v>
          </cell>
        </row>
        <row r="614">
          <cell r="A614" t="str">
            <v>둥근일광W0.9</v>
          </cell>
          <cell r="B614" t="str">
            <v>둥근일광편백</v>
          </cell>
          <cell r="C614" t="str">
            <v>H0.5*W0.9</v>
          </cell>
          <cell r="D614">
            <v>36700</v>
          </cell>
        </row>
        <row r="615">
          <cell r="A615" t="str">
            <v>개나리3지</v>
          </cell>
          <cell r="B615" t="str">
            <v>개나리</v>
          </cell>
          <cell r="C615" t="str">
            <v>H1.0*W0.4*3가지</v>
          </cell>
          <cell r="D615">
            <v>540</v>
          </cell>
        </row>
        <row r="616">
          <cell r="A616" t="str">
            <v>개나리5지</v>
          </cell>
          <cell r="B616" t="str">
            <v>개나리</v>
          </cell>
          <cell r="C616" t="str">
            <v>H1.2*W0.6*5가지</v>
          </cell>
          <cell r="D616">
            <v>1100</v>
          </cell>
        </row>
        <row r="617">
          <cell r="A617" t="str">
            <v>개나리7지</v>
          </cell>
          <cell r="B617" t="str">
            <v>개나리</v>
          </cell>
          <cell r="C617" t="str">
            <v>H1.2*W0.8*7가지</v>
          </cell>
          <cell r="D617">
            <v>1500</v>
          </cell>
        </row>
        <row r="618">
          <cell r="A618" t="str">
            <v>개나리9지</v>
          </cell>
          <cell r="B618" t="str">
            <v>개나리</v>
          </cell>
          <cell r="C618" t="str">
            <v>H1.2*W1.2*9가지</v>
          </cell>
          <cell r="D618">
            <v>3500</v>
          </cell>
        </row>
        <row r="619">
          <cell r="A619" t="str">
            <v>개나리12지</v>
          </cell>
          <cell r="B619" t="str">
            <v>개나리</v>
          </cell>
          <cell r="C619" t="str">
            <v>H1.5*W1.5*12가지</v>
          </cell>
          <cell r="D619">
            <v>4100</v>
          </cell>
        </row>
        <row r="620">
          <cell r="A620" t="str">
            <v>겹철쭉W0.4</v>
          </cell>
          <cell r="B620" t="str">
            <v>겹철쭉</v>
          </cell>
          <cell r="C620" t="str">
            <v>H0.3*W0.4</v>
          </cell>
          <cell r="D620">
            <v>4070</v>
          </cell>
        </row>
        <row r="621">
          <cell r="A621" t="str">
            <v>겹철쭉W0.6</v>
          </cell>
          <cell r="B621" t="str">
            <v>겹철쭉</v>
          </cell>
          <cell r="C621" t="str">
            <v>H0.5*W0.6</v>
          </cell>
          <cell r="D621">
            <v>5000</v>
          </cell>
        </row>
        <row r="622">
          <cell r="A622" t="str">
            <v>겹철쭉W0.8</v>
          </cell>
          <cell r="B622" t="str">
            <v>겹철쭉</v>
          </cell>
          <cell r="C622" t="str">
            <v>H0.6*W0.8</v>
          </cell>
          <cell r="D622">
            <v>10000</v>
          </cell>
        </row>
        <row r="623">
          <cell r="A623" t="str">
            <v>겹철쭉W1.0</v>
          </cell>
          <cell r="B623" t="str">
            <v>겹철쭉</v>
          </cell>
          <cell r="C623" t="str">
            <v>H0.8*W1.0</v>
          </cell>
          <cell r="D623">
            <v>23300</v>
          </cell>
        </row>
        <row r="624">
          <cell r="A624" t="str">
            <v>겹철쭉W1.2</v>
          </cell>
          <cell r="B624" t="str">
            <v>겹철쭉</v>
          </cell>
          <cell r="C624" t="str">
            <v>H0.8*W1.2</v>
          </cell>
          <cell r="D624">
            <v>45400</v>
          </cell>
        </row>
        <row r="625">
          <cell r="A625" t="str">
            <v>겹산철쭉W0.3</v>
          </cell>
          <cell r="B625" t="str">
            <v>겹산철쭉</v>
          </cell>
          <cell r="C625" t="str">
            <v>H0.3*W0.3</v>
          </cell>
          <cell r="D625">
            <v>2500</v>
          </cell>
        </row>
        <row r="626">
          <cell r="A626" t="str">
            <v>겹산철쭉W0.4</v>
          </cell>
          <cell r="B626" t="str">
            <v>겹산철쭉</v>
          </cell>
          <cell r="C626" t="str">
            <v>H0.3*W0.4</v>
          </cell>
          <cell r="D626">
            <v>4000</v>
          </cell>
        </row>
        <row r="627">
          <cell r="A627" t="str">
            <v>겹산철쭉W0.6</v>
          </cell>
          <cell r="B627" t="str">
            <v>겹산철쭉</v>
          </cell>
          <cell r="C627" t="str">
            <v>H0.4*W0.6</v>
          </cell>
          <cell r="D627">
            <v>6000</v>
          </cell>
        </row>
        <row r="628">
          <cell r="A628" t="str">
            <v>겹산철쭉W0.8</v>
          </cell>
          <cell r="B628" t="str">
            <v>겹산철쭉</v>
          </cell>
          <cell r="C628" t="str">
            <v>H0.4*W0.8</v>
          </cell>
          <cell r="D628">
            <v>12000</v>
          </cell>
        </row>
        <row r="629">
          <cell r="A629" t="str">
            <v>꽝꽝W0.4</v>
          </cell>
          <cell r="B629" t="str">
            <v>꽝꽝나무</v>
          </cell>
          <cell r="C629" t="str">
            <v>H0.3*W0.4</v>
          </cell>
          <cell r="D629">
            <v>13300</v>
          </cell>
        </row>
        <row r="630">
          <cell r="A630" t="str">
            <v>꽝꽝W0.6</v>
          </cell>
          <cell r="B630" t="str">
            <v>꽝꽝나무</v>
          </cell>
          <cell r="C630" t="str">
            <v>H0.4*W0.6</v>
          </cell>
          <cell r="D630">
            <v>18800</v>
          </cell>
        </row>
        <row r="631">
          <cell r="A631" t="str">
            <v>꽝꽝W0.8</v>
          </cell>
          <cell r="B631" t="str">
            <v>꽝꽝나무</v>
          </cell>
          <cell r="C631" t="str">
            <v>H0.5*W0.8</v>
          </cell>
          <cell r="D631">
            <v>30000</v>
          </cell>
        </row>
        <row r="632">
          <cell r="A632" t="str">
            <v>꽝꽝W1.0</v>
          </cell>
          <cell r="B632" t="str">
            <v>꽝꽝나무</v>
          </cell>
          <cell r="C632" t="str">
            <v>H0.6*W1.0</v>
          </cell>
          <cell r="D632">
            <v>43300</v>
          </cell>
        </row>
        <row r="633">
          <cell r="A633" t="str">
            <v>해당화2지</v>
          </cell>
          <cell r="B633" t="str">
            <v>해당화</v>
          </cell>
          <cell r="C633" t="str">
            <v>H0.8*W0.2*2가지</v>
          </cell>
          <cell r="D633">
            <v>5900</v>
          </cell>
        </row>
        <row r="634">
          <cell r="A634" t="str">
            <v>해당화3지</v>
          </cell>
          <cell r="B634" t="str">
            <v>해당화</v>
          </cell>
          <cell r="C634" t="str">
            <v>H1.0*W0.3*3가지</v>
          </cell>
          <cell r="D634">
            <v>9900</v>
          </cell>
        </row>
        <row r="635">
          <cell r="A635" t="str">
            <v>황매화2지</v>
          </cell>
          <cell r="B635" t="str">
            <v>황매화</v>
          </cell>
          <cell r="C635" t="str">
            <v>H1.0*W0.6*2가지</v>
          </cell>
          <cell r="D635">
            <v>3000</v>
          </cell>
        </row>
        <row r="636">
          <cell r="A636" t="str">
            <v>황매화4지</v>
          </cell>
          <cell r="B636" t="str">
            <v>황매화</v>
          </cell>
          <cell r="C636" t="str">
            <v>H1.2*W0.8*4가지</v>
          </cell>
          <cell r="D636">
            <v>5600</v>
          </cell>
        </row>
        <row r="637">
          <cell r="A637" t="str">
            <v>협죽도W0.3</v>
          </cell>
          <cell r="B637" t="str">
            <v>협죽도</v>
          </cell>
          <cell r="C637" t="str">
            <v>H0.8*W0.3</v>
          </cell>
          <cell r="D637">
            <v>4300</v>
          </cell>
        </row>
        <row r="638">
          <cell r="A638" t="str">
            <v>협죽도W0.4</v>
          </cell>
          <cell r="B638" t="str">
            <v>협죽도</v>
          </cell>
          <cell r="C638" t="str">
            <v>H1.0*W0.4</v>
          </cell>
          <cell r="D638">
            <v>5800</v>
          </cell>
        </row>
        <row r="639">
          <cell r="A639" t="str">
            <v>협죽도W0.5</v>
          </cell>
          <cell r="B639" t="str">
            <v>협죽도</v>
          </cell>
          <cell r="C639" t="str">
            <v>H1.2*W0.5</v>
          </cell>
          <cell r="D639">
            <v>9800</v>
          </cell>
        </row>
        <row r="640">
          <cell r="A640" t="str">
            <v>회양목W0.15</v>
          </cell>
          <cell r="B640" t="str">
            <v>회양목</v>
          </cell>
          <cell r="C640" t="str">
            <v>H0.15*W0.15</v>
          </cell>
          <cell r="D640">
            <v>900</v>
          </cell>
        </row>
        <row r="641">
          <cell r="A641" t="str">
            <v>회양목W0.3</v>
          </cell>
          <cell r="B641" t="str">
            <v>회양목</v>
          </cell>
          <cell r="C641" t="str">
            <v>H0.3*W0.3</v>
          </cell>
          <cell r="D641">
            <v>2700</v>
          </cell>
        </row>
        <row r="642">
          <cell r="A642" t="str">
            <v>회양목W0.4</v>
          </cell>
          <cell r="B642" t="str">
            <v>회양목</v>
          </cell>
          <cell r="C642" t="str">
            <v>H0.3*W0.4</v>
          </cell>
          <cell r="D642">
            <v>6400</v>
          </cell>
        </row>
        <row r="643">
          <cell r="A643" t="str">
            <v>회양목W0.5</v>
          </cell>
          <cell r="B643" t="str">
            <v>회양목</v>
          </cell>
          <cell r="C643" t="str">
            <v>H0.4*W0.5</v>
          </cell>
          <cell r="D643">
            <v>6500</v>
          </cell>
        </row>
        <row r="644">
          <cell r="A644" t="str">
            <v>회양목W0.6</v>
          </cell>
          <cell r="B644" t="str">
            <v>회양목</v>
          </cell>
          <cell r="C644" t="str">
            <v>H0.4*W0.6</v>
          </cell>
          <cell r="D644">
            <v>12100</v>
          </cell>
        </row>
        <row r="645">
          <cell r="A645" t="str">
            <v>회양목W0.8</v>
          </cell>
          <cell r="B645" t="str">
            <v>회양목</v>
          </cell>
          <cell r="C645" t="str">
            <v>H0.5*W0.8</v>
          </cell>
          <cell r="D645">
            <v>22500</v>
          </cell>
        </row>
        <row r="646">
          <cell r="A646" t="str">
            <v>회양목W1.0</v>
          </cell>
          <cell r="B646" t="str">
            <v>회양목</v>
          </cell>
          <cell r="C646" t="str">
            <v>H0.6*W1.0</v>
          </cell>
          <cell r="D646">
            <v>40000</v>
          </cell>
        </row>
        <row r="647">
          <cell r="A647" t="str">
            <v>회양목W1.2</v>
          </cell>
          <cell r="B647" t="str">
            <v>회양목</v>
          </cell>
          <cell r="C647" t="str">
            <v>H0.8*W1.2</v>
          </cell>
          <cell r="D647">
            <v>155600</v>
          </cell>
        </row>
        <row r="648">
          <cell r="A648" t="str">
            <v>흰말채W0.4</v>
          </cell>
          <cell r="B648" t="str">
            <v>흰말채나무</v>
          </cell>
          <cell r="C648" t="str">
            <v>H1.0*W0.4</v>
          </cell>
          <cell r="D648">
            <v>1400</v>
          </cell>
        </row>
        <row r="649">
          <cell r="A649" t="str">
            <v>흰말채W0.6</v>
          </cell>
          <cell r="B649" t="str">
            <v>흰말채나무</v>
          </cell>
          <cell r="C649" t="str">
            <v>H1.2*W0.6</v>
          </cell>
          <cell r="D649">
            <v>3000</v>
          </cell>
        </row>
        <row r="650">
          <cell r="A650" t="str">
            <v>흰말채W0.8</v>
          </cell>
          <cell r="B650" t="str">
            <v>흰말채나무</v>
          </cell>
          <cell r="C650" t="str">
            <v>H1.5*W0.8</v>
          </cell>
          <cell r="D650">
            <v>7000</v>
          </cell>
        </row>
        <row r="651">
          <cell r="A651" t="str">
            <v>화살W0.4</v>
          </cell>
          <cell r="B651" t="str">
            <v>화살나무</v>
          </cell>
          <cell r="C651" t="str">
            <v>H1.0*W0.4</v>
          </cell>
          <cell r="D651">
            <v>6300</v>
          </cell>
        </row>
        <row r="652">
          <cell r="A652" t="str">
            <v>화살W0.6</v>
          </cell>
          <cell r="B652" t="str">
            <v>화살나무</v>
          </cell>
          <cell r="C652" t="str">
            <v>H1.0*W0.6</v>
          </cell>
          <cell r="D652">
            <v>16700</v>
          </cell>
        </row>
        <row r="653">
          <cell r="A653" t="str">
            <v>화살W0.8</v>
          </cell>
          <cell r="B653" t="str">
            <v>화살나무</v>
          </cell>
          <cell r="C653" t="str">
            <v>H1.0*W0.8</v>
          </cell>
          <cell r="D653">
            <v>20700</v>
          </cell>
        </row>
        <row r="654">
          <cell r="A654" t="str">
            <v>화살W1.0</v>
          </cell>
          <cell r="B654" t="str">
            <v>화살나무</v>
          </cell>
          <cell r="C654" t="str">
            <v>H1.2*W1.0</v>
          </cell>
          <cell r="D654">
            <v>30900</v>
          </cell>
        </row>
        <row r="655">
          <cell r="A655" t="str">
            <v>화살W1.2</v>
          </cell>
          <cell r="B655" t="str">
            <v>화살나무</v>
          </cell>
          <cell r="C655" t="str">
            <v>H1.8*W1.2</v>
          </cell>
          <cell r="D655">
            <v>66000</v>
          </cell>
        </row>
        <row r="656">
          <cell r="A656" t="str">
            <v>황벽R4</v>
          </cell>
          <cell r="B656" t="str">
            <v>황벽나무</v>
          </cell>
          <cell r="C656" t="str">
            <v>H2.5*R4</v>
          </cell>
          <cell r="D656">
            <v>25800</v>
          </cell>
        </row>
        <row r="657">
          <cell r="A657" t="str">
            <v>황벽R6</v>
          </cell>
          <cell r="B657" t="str">
            <v>황벽나무</v>
          </cell>
          <cell r="C657" t="str">
            <v>H3.0*R6</v>
          </cell>
          <cell r="D657">
            <v>47000</v>
          </cell>
        </row>
        <row r="658">
          <cell r="A658" t="str">
            <v>황벽R8</v>
          </cell>
          <cell r="B658" t="str">
            <v>황벽나무</v>
          </cell>
          <cell r="C658" t="str">
            <v>H3.5*R8</v>
          </cell>
          <cell r="D658">
            <v>88200</v>
          </cell>
        </row>
        <row r="659">
          <cell r="A659" t="str">
            <v>황벽R10</v>
          </cell>
          <cell r="B659" t="str">
            <v>황벽나무</v>
          </cell>
          <cell r="C659" t="str">
            <v>H4.0*R10</v>
          </cell>
          <cell r="D659">
            <v>235400</v>
          </cell>
        </row>
        <row r="660">
          <cell r="A660" t="str">
            <v>자산홍0.30.3</v>
          </cell>
          <cell r="B660" t="str">
            <v>자산홍</v>
          </cell>
          <cell r="C660" t="str">
            <v>H0.3*W0.3</v>
          </cell>
          <cell r="D660">
            <v>1940</v>
          </cell>
        </row>
        <row r="661">
          <cell r="A661" t="str">
            <v>자산홍0.40.3</v>
          </cell>
          <cell r="B661" t="str">
            <v>자산홍</v>
          </cell>
          <cell r="C661" t="str">
            <v>H0.4*W0.3</v>
          </cell>
          <cell r="D661">
            <v>1300</v>
          </cell>
        </row>
        <row r="662">
          <cell r="A662" t="str">
            <v>자산홍0.40.4</v>
          </cell>
          <cell r="B662" t="str">
            <v>자산홍</v>
          </cell>
          <cell r="C662" t="str">
            <v>H0.4*W0.4</v>
          </cell>
          <cell r="D662">
            <v>2390</v>
          </cell>
        </row>
        <row r="663">
          <cell r="A663" t="str">
            <v>자산홍0.40.5</v>
          </cell>
          <cell r="B663" t="str">
            <v>자산홍</v>
          </cell>
          <cell r="C663" t="str">
            <v>H0.4*W0.5</v>
          </cell>
          <cell r="D663">
            <v>5060</v>
          </cell>
        </row>
        <row r="664">
          <cell r="A664" t="str">
            <v>자산홍0.50.4</v>
          </cell>
          <cell r="B664" t="str">
            <v>자산홍</v>
          </cell>
          <cell r="C664" t="str">
            <v>H0.5*W0.4</v>
          </cell>
          <cell r="D664">
            <v>2300</v>
          </cell>
        </row>
        <row r="665">
          <cell r="A665" t="str">
            <v>자산홍0.50.6</v>
          </cell>
          <cell r="B665" t="str">
            <v>자산홍</v>
          </cell>
          <cell r="C665" t="str">
            <v>H0.5*W0.6</v>
          </cell>
          <cell r="D665">
            <v>7700</v>
          </cell>
        </row>
        <row r="666">
          <cell r="A666" t="str">
            <v>자산홍0.50.8</v>
          </cell>
          <cell r="B666" t="str">
            <v>자산홍</v>
          </cell>
          <cell r="C666" t="str">
            <v>H0.5*W0.8</v>
          </cell>
          <cell r="D666">
            <v>11550</v>
          </cell>
        </row>
        <row r="667">
          <cell r="A667" t="str">
            <v>자산홍0.60.8</v>
          </cell>
          <cell r="B667" t="str">
            <v>자산홍</v>
          </cell>
          <cell r="C667" t="str">
            <v>H0.6*W0.8</v>
          </cell>
          <cell r="D667">
            <v>8300</v>
          </cell>
        </row>
        <row r="668">
          <cell r="A668" t="str">
            <v>조팝W0.3</v>
          </cell>
          <cell r="B668" t="str">
            <v>조팝나무</v>
          </cell>
          <cell r="C668" t="str">
            <v>H0.5*W0.3</v>
          </cell>
          <cell r="D668">
            <v>1000</v>
          </cell>
        </row>
        <row r="669">
          <cell r="A669" t="str">
            <v>조팝W0.4</v>
          </cell>
          <cell r="B669" t="str">
            <v>조팝나무</v>
          </cell>
          <cell r="C669" t="str">
            <v>H0.8*W0.4</v>
          </cell>
          <cell r="D669">
            <v>2000</v>
          </cell>
        </row>
        <row r="670">
          <cell r="A670" t="str">
            <v>조팝W0.5</v>
          </cell>
          <cell r="B670" t="str">
            <v>조팝나무</v>
          </cell>
          <cell r="C670" t="str">
            <v>H1.0*W0.5</v>
          </cell>
          <cell r="D670">
            <v>3500</v>
          </cell>
        </row>
        <row r="671">
          <cell r="A671" t="str">
            <v>둥근조팝W0.4</v>
          </cell>
          <cell r="B671" t="str">
            <v>둥근조팝나무</v>
          </cell>
          <cell r="C671" t="str">
            <v>H0.4*W0.4</v>
          </cell>
          <cell r="D671">
            <v>3200</v>
          </cell>
        </row>
        <row r="672">
          <cell r="A672" t="str">
            <v>둥근조팝W0.5</v>
          </cell>
          <cell r="B672" t="str">
            <v>둥근조팝나무</v>
          </cell>
          <cell r="C672" t="str">
            <v>H0.4*W0.5</v>
          </cell>
          <cell r="D672">
            <v>5200</v>
          </cell>
        </row>
        <row r="673">
          <cell r="A673" t="str">
            <v>둥근조팝W0.6</v>
          </cell>
          <cell r="B673" t="str">
            <v>둥근조팝나무</v>
          </cell>
          <cell r="C673" t="str">
            <v>H0.5*W0.6</v>
          </cell>
          <cell r="D673">
            <v>9700</v>
          </cell>
        </row>
        <row r="674">
          <cell r="A674" t="str">
            <v>좀작살W0.3</v>
          </cell>
          <cell r="B674" t="str">
            <v>좀작살</v>
          </cell>
          <cell r="C674" t="str">
            <v>H1.0*W0.3</v>
          </cell>
          <cell r="D674">
            <v>2500</v>
          </cell>
        </row>
        <row r="675">
          <cell r="A675" t="str">
            <v>좀작살W0.4</v>
          </cell>
          <cell r="B675" t="str">
            <v>좀작살</v>
          </cell>
          <cell r="C675" t="str">
            <v>H1.2*W0.4</v>
          </cell>
          <cell r="D675">
            <v>2100</v>
          </cell>
        </row>
        <row r="676">
          <cell r="A676" t="str">
            <v>좀작살W0.6</v>
          </cell>
          <cell r="B676" t="str">
            <v>좀작살</v>
          </cell>
          <cell r="C676" t="str">
            <v>H1.5*W0.6</v>
          </cell>
          <cell r="D676">
            <v>5200</v>
          </cell>
        </row>
        <row r="677">
          <cell r="A677" t="str">
            <v>좀작살W0.8</v>
          </cell>
          <cell r="B677" t="str">
            <v>좀작살</v>
          </cell>
          <cell r="C677" t="str">
            <v>H1.8*W0.8</v>
          </cell>
          <cell r="D677">
            <v>12000</v>
          </cell>
        </row>
        <row r="678">
          <cell r="A678" t="str">
            <v>쥐똥1.00.3</v>
          </cell>
          <cell r="B678" t="str">
            <v>쥐똥나무</v>
          </cell>
          <cell r="C678" t="str">
            <v>H1.0*W0.3</v>
          </cell>
          <cell r="D678">
            <v>760</v>
          </cell>
        </row>
        <row r="679">
          <cell r="A679" t="str">
            <v>쥐똥1.20.3</v>
          </cell>
          <cell r="B679" t="str">
            <v>쥐똥나무</v>
          </cell>
          <cell r="C679" t="str">
            <v>H1.2*W0.3</v>
          </cell>
          <cell r="D679">
            <v>940</v>
          </cell>
        </row>
        <row r="680">
          <cell r="A680" t="str">
            <v>쥐똥W0.4</v>
          </cell>
          <cell r="B680" t="str">
            <v>쥐똥나무</v>
          </cell>
          <cell r="C680" t="str">
            <v>H1.5*W0.4</v>
          </cell>
          <cell r="D680">
            <v>2730</v>
          </cell>
        </row>
        <row r="681">
          <cell r="A681" t="str">
            <v>진달래W0.3</v>
          </cell>
          <cell r="B681" t="str">
            <v>진달래</v>
          </cell>
          <cell r="C681" t="str">
            <v>H0.3*W0.3</v>
          </cell>
          <cell r="D681">
            <v>530</v>
          </cell>
        </row>
        <row r="682">
          <cell r="A682" t="str">
            <v>진달래W0.4</v>
          </cell>
          <cell r="B682" t="str">
            <v>진달래</v>
          </cell>
          <cell r="C682" t="str">
            <v>H0.4*W0.4</v>
          </cell>
          <cell r="D682">
            <v>1200</v>
          </cell>
        </row>
        <row r="683">
          <cell r="A683" t="str">
            <v>진달래W0.5</v>
          </cell>
          <cell r="B683" t="str">
            <v>진달래</v>
          </cell>
          <cell r="C683" t="str">
            <v>H0.5*W0.5</v>
          </cell>
          <cell r="D683">
            <v>1900</v>
          </cell>
        </row>
        <row r="684">
          <cell r="A684" t="str">
            <v>진달래W0.6</v>
          </cell>
          <cell r="B684" t="str">
            <v>진달래</v>
          </cell>
          <cell r="C684" t="str">
            <v>H0.5*W0.6</v>
          </cell>
          <cell r="D684">
            <v>6300</v>
          </cell>
        </row>
        <row r="685">
          <cell r="A685" t="str">
            <v>진달래W0.8</v>
          </cell>
          <cell r="B685" t="str">
            <v>진달래</v>
          </cell>
          <cell r="C685" t="str">
            <v>H0.6*W0.8</v>
          </cell>
          <cell r="D685">
            <v>10800</v>
          </cell>
        </row>
        <row r="686">
          <cell r="A686" t="str">
            <v>말발W0.3</v>
          </cell>
          <cell r="B686" t="str">
            <v>말발도리</v>
          </cell>
          <cell r="C686" t="str">
            <v>H1.0*W0.3</v>
          </cell>
          <cell r="D686">
            <v>1300</v>
          </cell>
        </row>
        <row r="687">
          <cell r="A687" t="str">
            <v>말발W0.4</v>
          </cell>
          <cell r="B687" t="str">
            <v>말발도리</v>
          </cell>
          <cell r="C687" t="str">
            <v>H1.2*W0.4</v>
          </cell>
          <cell r="D687">
            <v>2000</v>
          </cell>
        </row>
        <row r="688">
          <cell r="A688" t="str">
            <v>말발W0.6</v>
          </cell>
          <cell r="B688" t="str">
            <v>말발도리</v>
          </cell>
          <cell r="C688" t="str">
            <v>H1.5*W0.6</v>
          </cell>
          <cell r="D688">
            <v>3900</v>
          </cell>
        </row>
        <row r="689">
          <cell r="A689" t="str">
            <v>매자W0.3</v>
          </cell>
          <cell r="B689" t="str">
            <v>매자나무</v>
          </cell>
          <cell r="C689" t="str">
            <v>H0.4*W0.3</v>
          </cell>
          <cell r="D689">
            <v>3670</v>
          </cell>
        </row>
        <row r="690">
          <cell r="A690" t="str">
            <v>매자W0.5</v>
          </cell>
          <cell r="B690" t="str">
            <v>매자나무</v>
          </cell>
          <cell r="C690" t="str">
            <v>H0.5*W0.5</v>
          </cell>
          <cell r="D690">
            <v>8820</v>
          </cell>
        </row>
        <row r="691">
          <cell r="A691" t="str">
            <v>매자W0.6</v>
          </cell>
          <cell r="B691" t="str">
            <v>매자나무</v>
          </cell>
          <cell r="C691" t="str">
            <v>H0.6*W0.6</v>
          </cell>
          <cell r="D691">
            <v>11760</v>
          </cell>
        </row>
        <row r="692">
          <cell r="A692" t="str">
            <v>매자W0.4</v>
          </cell>
          <cell r="B692" t="str">
            <v>매자나무</v>
          </cell>
          <cell r="C692" t="str">
            <v>H0.8*W0.4</v>
          </cell>
          <cell r="D692">
            <v>2400</v>
          </cell>
        </row>
        <row r="693">
          <cell r="A693" t="str">
            <v>명자W0.4</v>
          </cell>
          <cell r="B693" t="str">
            <v>명자나무</v>
          </cell>
          <cell r="C693" t="str">
            <v>H0.6*W0.4</v>
          </cell>
          <cell r="D693">
            <v>1300</v>
          </cell>
        </row>
        <row r="694">
          <cell r="A694" t="str">
            <v>명자W0.5</v>
          </cell>
          <cell r="B694" t="str">
            <v>명자나무</v>
          </cell>
          <cell r="C694" t="str">
            <v>H0.8*W0.5</v>
          </cell>
          <cell r="D694">
            <v>2600</v>
          </cell>
        </row>
        <row r="695">
          <cell r="A695" t="str">
            <v>명자W0.6</v>
          </cell>
          <cell r="B695" t="str">
            <v>명자나무</v>
          </cell>
          <cell r="C695" t="str">
            <v>H1.0*W0.6</v>
          </cell>
          <cell r="D695">
            <v>4200</v>
          </cell>
        </row>
        <row r="696">
          <cell r="A696" t="str">
            <v>명자W0.8</v>
          </cell>
          <cell r="B696" t="str">
            <v>명자나무</v>
          </cell>
          <cell r="C696" t="str">
            <v>H1.2*W0.8</v>
          </cell>
          <cell r="D696">
            <v>10500</v>
          </cell>
        </row>
        <row r="697">
          <cell r="A697" t="str">
            <v>목서W0.6</v>
          </cell>
          <cell r="B697" t="str">
            <v>목서</v>
          </cell>
          <cell r="C697" t="str">
            <v>H1.5*W0.6</v>
          </cell>
          <cell r="D697">
            <v>47700</v>
          </cell>
        </row>
        <row r="698">
          <cell r="A698" t="str">
            <v>목서W1.2</v>
          </cell>
          <cell r="B698" t="str">
            <v>목서</v>
          </cell>
          <cell r="C698" t="str">
            <v>H2.0*W1.2</v>
          </cell>
          <cell r="D698">
            <v>70600</v>
          </cell>
        </row>
        <row r="699">
          <cell r="A699" t="str">
            <v>목서W1.5</v>
          </cell>
          <cell r="B699" t="str">
            <v>목서</v>
          </cell>
          <cell r="C699" t="str">
            <v>H2.5*W1.5</v>
          </cell>
          <cell r="D699">
            <v>154700</v>
          </cell>
        </row>
        <row r="700">
          <cell r="A700" t="str">
            <v>목수국W0.6</v>
          </cell>
          <cell r="B700" t="str">
            <v>목수국</v>
          </cell>
          <cell r="C700" t="str">
            <v>H1.0*W0.6</v>
          </cell>
          <cell r="D700">
            <v>9500</v>
          </cell>
        </row>
        <row r="701">
          <cell r="A701" t="str">
            <v>목수국W0.8</v>
          </cell>
          <cell r="B701" t="str">
            <v>목수국</v>
          </cell>
          <cell r="C701" t="str">
            <v>H1.2*W0.8</v>
          </cell>
          <cell r="D701">
            <v>16000</v>
          </cell>
        </row>
        <row r="702">
          <cell r="A702" t="str">
            <v>목수국W1.0</v>
          </cell>
          <cell r="B702" t="str">
            <v>목수국</v>
          </cell>
          <cell r="C702" t="str">
            <v>H1.5*W1.0</v>
          </cell>
          <cell r="D702">
            <v>26400</v>
          </cell>
        </row>
        <row r="703">
          <cell r="A703" t="str">
            <v>무궁화W0.3</v>
          </cell>
          <cell r="B703" t="str">
            <v>무궁화</v>
          </cell>
          <cell r="C703" t="str">
            <v>H1.0*W0.3</v>
          </cell>
          <cell r="D703">
            <v>550</v>
          </cell>
        </row>
        <row r="704">
          <cell r="A704" t="str">
            <v>무궁화W0.4</v>
          </cell>
          <cell r="B704" t="str">
            <v>무궁화</v>
          </cell>
          <cell r="C704" t="str">
            <v>H1.5*W0.4</v>
          </cell>
          <cell r="D704">
            <v>1200</v>
          </cell>
        </row>
        <row r="705">
          <cell r="A705" t="str">
            <v>무궁화W0.5</v>
          </cell>
          <cell r="B705" t="str">
            <v>무궁화</v>
          </cell>
          <cell r="C705" t="str">
            <v>H1.8*W0.5</v>
          </cell>
          <cell r="D705">
            <v>2100</v>
          </cell>
        </row>
        <row r="706">
          <cell r="A706" t="str">
            <v>무궁화W0.6</v>
          </cell>
          <cell r="B706" t="str">
            <v>무궁화</v>
          </cell>
          <cell r="C706" t="str">
            <v>H2.0*W0.6</v>
          </cell>
          <cell r="D706">
            <v>5200</v>
          </cell>
        </row>
        <row r="707">
          <cell r="A707" t="str">
            <v>미선3지</v>
          </cell>
          <cell r="B707" t="str">
            <v>미선나무</v>
          </cell>
          <cell r="C707" t="str">
            <v>H0.8*3가지</v>
          </cell>
          <cell r="D707">
            <v>4000</v>
          </cell>
        </row>
        <row r="708">
          <cell r="A708" t="str">
            <v>미선4지</v>
          </cell>
          <cell r="B708" t="str">
            <v>미선나무</v>
          </cell>
          <cell r="C708" t="str">
            <v>H1.2*4가지</v>
          </cell>
          <cell r="D708">
            <v>8200</v>
          </cell>
        </row>
        <row r="709">
          <cell r="A709" t="str">
            <v>낙상홍W0.4</v>
          </cell>
          <cell r="B709" t="str">
            <v>낙상홍</v>
          </cell>
          <cell r="C709" t="str">
            <v>H1.0*W0.4</v>
          </cell>
          <cell r="D709">
            <v>5800</v>
          </cell>
        </row>
        <row r="710">
          <cell r="A710" t="str">
            <v>낙상홍W0.6</v>
          </cell>
          <cell r="B710" t="str">
            <v>낙상홍</v>
          </cell>
          <cell r="C710" t="str">
            <v>H1.5*W0.6</v>
          </cell>
          <cell r="D710">
            <v>12700</v>
          </cell>
        </row>
        <row r="711">
          <cell r="A711" t="str">
            <v>낙상홍W0.8</v>
          </cell>
          <cell r="B711" t="str">
            <v>낙상홍</v>
          </cell>
          <cell r="C711" t="str">
            <v>H1.8*W0.8</v>
          </cell>
          <cell r="D711">
            <v>29500</v>
          </cell>
        </row>
        <row r="712">
          <cell r="A712" t="str">
            <v>낙상홍W1.0</v>
          </cell>
          <cell r="B712" t="str">
            <v>낙상홍</v>
          </cell>
          <cell r="C712" t="str">
            <v>H2.0*W1.0</v>
          </cell>
          <cell r="D712">
            <v>51900</v>
          </cell>
        </row>
        <row r="713">
          <cell r="A713" t="str">
            <v>낙상홍W1.5</v>
          </cell>
          <cell r="B713" t="str">
            <v>낙상홍</v>
          </cell>
          <cell r="C713" t="str">
            <v>H2.5*W1.5</v>
          </cell>
          <cell r="D713">
            <v>91500</v>
          </cell>
        </row>
        <row r="714">
          <cell r="A714" t="str">
            <v>눈향L0.6</v>
          </cell>
          <cell r="B714" t="str">
            <v>눈향</v>
          </cell>
          <cell r="C714" t="str">
            <v>H0.2*W0.3*L0.6</v>
          </cell>
          <cell r="D714">
            <v>4500</v>
          </cell>
        </row>
        <row r="715">
          <cell r="A715" t="str">
            <v>눈향L0.8</v>
          </cell>
          <cell r="B715" t="str">
            <v>눈향</v>
          </cell>
          <cell r="C715" t="str">
            <v>H0.3*W0.4*L0.8</v>
          </cell>
          <cell r="D715">
            <v>7200</v>
          </cell>
        </row>
        <row r="716">
          <cell r="A716" t="str">
            <v>눈향L0.9</v>
          </cell>
          <cell r="B716" t="str">
            <v>눈향</v>
          </cell>
          <cell r="C716" t="str">
            <v>H0.3*W0.4*L0.9</v>
          </cell>
          <cell r="D716">
            <v>8600</v>
          </cell>
        </row>
        <row r="717">
          <cell r="A717" t="str">
            <v>눈향L1.0</v>
          </cell>
          <cell r="B717" t="str">
            <v>눈향</v>
          </cell>
          <cell r="C717" t="str">
            <v>H0.3*W0.6*L1.0</v>
          </cell>
          <cell r="D717">
            <v>12200</v>
          </cell>
        </row>
        <row r="718">
          <cell r="A718" t="str">
            <v>눈향L1.4</v>
          </cell>
          <cell r="B718" t="str">
            <v>눈향</v>
          </cell>
          <cell r="C718" t="str">
            <v>H0.4*W0.8*L1.4</v>
          </cell>
          <cell r="D718">
            <v>28900</v>
          </cell>
        </row>
        <row r="719">
          <cell r="A719" t="str">
            <v>눈향L2.0</v>
          </cell>
          <cell r="B719" t="str">
            <v>눈향</v>
          </cell>
          <cell r="C719" t="str">
            <v>H0.5*W1.5*L2.0</v>
          </cell>
          <cell r="D719">
            <v>164700</v>
          </cell>
        </row>
        <row r="720">
          <cell r="A720" t="str">
            <v>미국눈향W0.1</v>
          </cell>
          <cell r="B720" t="str">
            <v>미국눈향</v>
          </cell>
          <cell r="C720" t="str">
            <v>H0.1*W0.1*L0.3</v>
          </cell>
          <cell r="D720">
            <v>5000</v>
          </cell>
        </row>
        <row r="721">
          <cell r="A721" t="str">
            <v>미국눈향W0.15</v>
          </cell>
          <cell r="B721" t="str">
            <v>미국눈향</v>
          </cell>
          <cell r="C721" t="str">
            <v>H0.1*W0.15*L0.5</v>
          </cell>
          <cell r="D721">
            <v>8000</v>
          </cell>
        </row>
        <row r="722">
          <cell r="A722" t="str">
            <v>미국눈향W0.2</v>
          </cell>
          <cell r="B722" t="str">
            <v>미국눈향</v>
          </cell>
          <cell r="C722" t="str">
            <v>H0.1*W0.2*L0.8</v>
          </cell>
          <cell r="D722">
            <v>12000</v>
          </cell>
        </row>
        <row r="723">
          <cell r="A723" t="str">
            <v>옥매화W0.6</v>
          </cell>
          <cell r="B723" t="str">
            <v>옥매화</v>
          </cell>
          <cell r="C723" t="str">
            <v>H1.0*W0.6</v>
          </cell>
          <cell r="D723">
            <v>5700</v>
          </cell>
        </row>
        <row r="724">
          <cell r="A724" t="str">
            <v>옥매화W0.8</v>
          </cell>
          <cell r="B724" t="str">
            <v>옥매화</v>
          </cell>
          <cell r="C724" t="str">
            <v>H1.2*W0.8</v>
          </cell>
          <cell r="D724">
            <v>28200</v>
          </cell>
        </row>
        <row r="725">
          <cell r="A725" t="str">
            <v>고광3지</v>
          </cell>
          <cell r="B725" t="str">
            <v>고광나무</v>
          </cell>
          <cell r="C725" t="str">
            <v>H1.0*3가지</v>
          </cell>
          <cell r="D725">
            <v>2200</v>
          </cell>
        </row>
        <row r="726">
          <cell r="A726" t="str">
            <v>고광5지</v>
          </cell>
          <cell r="B726" t="str">
            <v>고광나무</v>
          </cell>
          <cell r="C726" t="str">
            <v>H1.2*5가지</v>
          </cell>
          <cell r="D726">
            <v>3900</v>
          </cell>
        </row>
        <row r="727">
          <cell r="A727" t="str">
            <v>개쉬땅W0.4</v>
          </cell>
          <cell r="B727" t="str">
            <v>개쉬땅나무</v>
          </cell>
          <cell r="C727" t="str">
            <v>H1.2*W0.4</v>
          </cell>
          <cell r="D727">
            <v>5300</v>
          </cell>
        </row>
        <row r="728">
          <cell r="A728" t="str">
            <v>개쉬땅W0.5</v>
          </cell>
          <cell r="B728" t="str">
            <v>개쉬땅나무</v>
          </cell>
          <cell r="C728" t="str">
            <v>H1.5*W0.5</v>
          </cell>
          <cell r="D728">
            <v>8200</v>
          </cell>
        </row>
        <row r="729">
          <cell r="A729" t="str">
            <v>개쉬땅W0.6</v>
          </cell>
          <cell r="B729" t="str">
            <v>개쉬땅나무</v>
          </cell>
          <cell r="C729" t="str">
            <v>H1.5*W0.6</v>
          </cell>
          <cell r="D729">
            <v>10300</v>
          </cell>
        </row>
        <row r="730">
          <cell r="A730" t="str">
            <v>개야광W0.3</v>
          </cell>
          <cell r="B730" t="str">
            <v>개야광나무</v>
          </cell>
          <cell r="C730" t="str">
            <v>H0.2*W0.3</v>
          </cell>
          <cell r="D730">
            <v>3500</v>
          </cell>
        </row>
        <row r="731">
          <cell r="A731" t="str">
            <v>개야광W0.4</v>
          </cell>
          <cell r="B731" t="str">
            <v>개야광나무</v>
          </cell>
          <cell r="C731" t="str">
            <v>H0.3*W0.4</v>
          </cell>
          <cell r="D731">
            <v>6200</v>
          </cell>
        </row>
        <row r="732">
          <cell r="A732" t="str">
            <v>개야광W0.8</v>
          </cell>
          <cell r="B732" t="str">
            <v>개야광나무</v>
          </cell>
          <cell r="C732" t="str">
            <v>H0.4*W0.8</v>
          </cell>
          <cell r="D732">
            <v>10000</v>
          </cell>
        </row>
        <row r="733">
          <cell r="A733" t="str">
            <v>눈섬개야광W0.4</v>
          </cell>
          <cell r="B733" t="str">
            <v>눈섬개야광</v>
          </cell>
          <cell r="C733" t="str">
            <v>H0.1*W0.4</v>
          </cell>
          <cell r="D733">
            <v>3500</v>
          </cell>
        </row>
        <row r="734">
          <cell r="A734" t="str">
            <v>눈섬개야광W0.6</v>
          </cell>
          <cell r="B734" t="str">
            <v>눈섬개야광</v>
          </cell>
          <cell r="C734" t="str">
            <v>H0.2*W0.6</v>
          </cell>
          <cell r="D734">
            <v>5000</v>
          </cell>
        </row>
        <row r="735">
          <cell r="A735" t="str">
            <v>눈섬개야광W0.8</v>
          </cell>
          <cell r="B735" t="str">
            <v>눈섬개야광</v>
          </cell>
          <cell r="C735" t="str">
            <v>H0.3*W0.8</v>
          </cell>
          <cell r="D735">
            <v>8000</v>
          </cell>
        </row>
        <row r="736">
          <cell r="A736" t="str">
            <v>광나무H1.0</v>
          </cell>
          <cell r="B736" t="str">
            <v>광나무</v>
          </cell>
          <cell r="C736" t="str">
            <v>H1.0*W0.3</v>
          </cell>
          <cell r="D736">
            <v>2100</v>
          </cell>
        </row>
        <row r="737">
          <cell r="A737" t="str">
            <v>광나무H1.2</v>
          </cell>
          <cell r="B737" t="str">
            <v>광나무</v>
          </cell>
          <cell r="C737" t="str">
            <v>H1.2*W0.3</v>
          </cell>
          <cell r="D737">
            <v>2300</v>
          </cell>
        </row>
        <row r="738">
          <cell r="A738" t="str">
            <v>광나무H1.5</v>
          </cell>
          <cell r="B738" t="str">
            <v>광나무</v>
          </cell>
          <cell r="C738" t="str">
            <v>H1.5*W0.6</v>
          </cell>
          <cell r="D738">
            <v>5700</v>
          </cell>
        </row>
        <row r="739">
          <cell r="A739" t="str">
            <v>갯버들H0.5</v>
          </cell>
          <cell r="B739" t="str">
            <v>갯버들</v>
          </cell>
          <cell r="C739" t="str">
            <v>H0.5</v>
          </cell>
          <cell r="D739">
            <v>2500</v>
          </cell>
        </row>
        <row r="740">
          <cell r="A740" t="str">
            <v>갯버들H1.0</v>
          </cell>
          <cell r="B740" t="str">
            <v>갯버들</v>
          </cell>
          <cell r="C740" t="str">
            <v>H1.0</v>
          </cell>
          <cell r="D740">
            <v>4000</v>
          </cell>
        </row>
        <row r="741">
          <cell r="A741" t="str">
            <v>갯버들W0.4</v>
          </cell>
          <cell r="B741" t="str">
            <v>갯버들</v>
          </cell>
          <cell r="C741" t="str">
            <v>H1.2*W0.4</v>
          </cell>
          <cell r="D741">
            <v>8000</v>
          </cell>
        </row>
        <row r="742">
          <cell r="A742" t="str">
            <v>갯버들W0.6</v>
          </cell>
          <cell r="B742" t="str">
            <v>갯버들</v>
          </cell>
          <cell r="C742" t="str">
            <v>H1.5*W0.6</v>
          </cell>
          <cell r="D742">
            <v>15000</v>
          </cell>
        </row>
        <row r="743">
          <cell r="A743" t="str">
            <v>갯버들W1.0</v>
          </cell>
          <cell r="B743" t="str">
            <v>갯버들</v>
          </cell>
          <cell r="C743" t="str">
            <v>H1.8*W1.0</v>
          </cell>
          <cell r="D743">
            <v>30000</v>
          </cell>
        </row>
        <row r="744">
          <cell r="A744" t="str">
            <v>팔손이W0.5</v>
          </cell>
          <cell r="B744" t="str">
            <v>팔손이나무</v>
          </cell>
          <cell r="C744" t="str">
            <v>H0.7*W0.5</v>
          </cell>
          <cell r="D744">
            <v>13900</v>
          </cell>
        </row>
        <row r="745">
          <cell r="A745" t="str">
            <v>팔손이W0.8</v>
          </cell>
          <cell r="B745" t="str">
            <v>팔손이나무</v>
          </cell>
          <cell r="C745" t="str">
            <v>H0.9*W0.8</v>
          </cell>
          <cell r="D745">
            <v>24800</v>
          </cell>
        </row>
        <row r="746">
          <cell r="A746" t="str">
            <v>팔손이W1.0</v>
          </cell>
          <cell r="B746" t="str">
            <v>팔손이나무</v>
          </cell>
          <cell r="C746" t="str">
            <v>H1.2*W1.0</v>
          </cell>
          <cell r="D746">
            <v>44100</v>
          </cell>
        </row>
        <row r="747">
          <cell r="A747" t="str">
            <v>피라칸사스H1.0</v>
          </cell>
          <cell r="B747" t="str">
            <v>피라칸사스</v>
          </cell>
          <cell r="C747" t="str">
            <v>H1.0*W0.3</v>
          </cell>
          <cell r="D747">
            <v>2900</v>
          </cell>
        </row>
        <row r="748">
          <cell r="A748" t="str">
            <v>피라칸사스W0.5</v>
          </cell>
          <cell r="B748" t="str">
            <v>피라칸사스</v>
          </cell>
          <cell r="C748" t="str">
            <v>H1.5*W0.5</v>
          </cell>
          <cell r="D748">
            <v>14000</v>
          </cell>
        </row>
        <row r="749">
          <cell r="A749" t="str">
            <v>사철W0.3*H0.5</v>
          </cell>
          <cell r="B749" t="str">
            <v>사철나무</v>
          </cell>
          <cell r="C749" t="str">
            <v>H0.5*W0.3</v>
          </cell>
          <cell r="D749">
            <v>2070</v>
          </cell>
        </row>
        <row r="750">
          <cell r="A750" t="str">
            <v>사철W0.3*H1.0</v>
          </cell>
          <cell r="B750" t="str">
            <v>사철나무</v>
          </cell>
          <cell r="C750" t="str">
            <v>H1.0*W0.3</v>
          </cell>
          <cell r="D750">
            <v>1100</v>
          </cell>
        </row>
        <row r="751">
          <cell r="A751" t="str">
            <v>사철W0.4</v>
          </cell>
          <cell r="B751" t="str">
            <v>사철나무</v>
          </cell>
          <cell r="C751" t="str">
            <v>H1.2*W0.4</v>
          </cell>
          <cell r="D751">
            <v>2200</v>
          </cell>
        </row>
        <row r="752">
          <cell r="A752" t="str">
            <v>사철W0.5</v>
          </cell>
          <cell r="B752" t="str">
            <v>사철나무</v>
          </cell>
          <cell r="C752" t="str">
            <v>H1.5*W0.5</v>
          </cell>
          <cell r="D752">
            <v>6600</v>
          </cell>
        </row>
        <row r="753">
          <cell r="A753" t="str">
            <v>사철W0.6</v>
          </cell>
          <cell r="B753" t="str">
            <v>사철나무</v>
          </cell>
          <cell r="C753" t="str">
            <v>H1.8*W0.6</v>
          </cell>
          <cell r="D753">
            <v>6300</v>
          </cell>
        </row>
        <row r="754">
          <cell r="A754" t="str">
            <v>사철W0.8</v>
          </cell>
          <cell r="B754" t="str">
            <v>사철나무</v>
          </cell>
          <cell r="C754" t="str">
            <v>H2.0*W0.8</v>
          </cell>
          <cell r="D754">
            <v>10400</v>
          </cell>
        </row>
        <row r="755">
          <cell r="A755" t="str">
            <v>둥근사철W1.2</v>
          </cell>
          <cell r="B755" t="str">
            <v>사철나무</v>
          </cell>
          <cell r="C755" t="str">
            <v>H1.2*W1.2</v>
          </cell>
          <cell r="D755">
            <v>106590</v>
          </cell>
        </row>
        <row r="756">
          <cell r="A756" t="str">
            <v>둥근사철W1.5</v>
          </cell>
          <cell r="B756" t="str">
            <v>사철나무</v>
          </cell>
          <cell r="C756" t="str">
            <v>H1.5*W1.5</v>
          </cell>
          <cell r="D756">
            <v>161040</v>
          </cell>
        </row>
        <row r="757">
          <cell r="A757" t="str">
            <v>산수국W0.4</v>
          </cell>
          <cell r="B757" t="str">
            <v>산수국</v>
          </cell>
          <cell r="C757" t="str">
            <v>H0.3*W0.4</v>
          </cell>
          <cell r="D757">
            <v>8000</v>
          </cell>
        </row>
        <row r="758">
          <cell r="A758" t="str">
            <v>산수국W0.6</v>
          </cell>
          <cell r="B758" t="str">
            <v>산수국</v>
          </cell>
          <cell r="C758" t="str">
            <v>H0.4*W0.6</v>
          </cell>
          <cell r="D758">
            <v>12000</v>
          </cell>
        </row>
        <row r="759">
          <cell r="A759" t="str">
            <v>산철쭉W0.3</v>
          </cell>
          <cell r="B759" t="str">
            <v>산철쭉</v>
          </cell>
          <cell r="C759" t="str">
            <v>H0.4*W0.3</v>
          </cell>
          <cell r="D759">
            <v>1500</v>
          </cell>
        </row>
        <row r="760">
          <cell r="A760" t="str">
            <v>산철쭉W0.4</v>
          </cell>
          <cell r="B760" t="str">
            <v>산철쭉</v>
          </cell>
          <cell r="C760" t="str">
            <v>H0.5*W0.4</v>
          </cell>
          <cell r="D760">
            <v>2700</v>
          </cell>
        </row>
        <row r="761">
          <cell r="A761" t="str">
            <v>산철쭉W0.5</v>
          </cell>
          <cell r="B761" t="str">
            <v>산철쭉</v>
          </cell>
          <cell r="C761" t="str">
            <v>H0.5*W0.5</v>
          </cell>
          <cell r="D761">
            <v>4000</v>
          </cell>
        </row>
        <row r="762">
          <cell r="A762" t="str">
            <v>산철쭉W0.5H0.6</v>
          </cell>
          <cell r="B762" t="str">
            <v>산철쭉</v>
          </cell>
          <cell r="C762" t="str">
            <v>H0.6*W0.5</v>
          </cell>
          <cell r="D762">
            <v>3200</v>
          </cell>
        </row>
        <row r="763">
          <cell r="A763" t="str">
            <v>수수꽃다리W0.5</v>
          </cell>
          <cell r="B763" t="str">
            <v>수수꽃다리</v>
          </cell>
          <cell r="C763" t="str">
            <v>H1.2*W0.5</v>
          </cell>
          <cell r="D763">
            <v>2700</v>
          </cell>
        </row>
        <row r="764">
          <cell r="A764" t="str">
            <v>수수꽃다리W0.6</v>
          </cell>
          <cell r="B764" t="str">
            <v>수수꽃다리</v>
          </cell>
          <cell r="C764" t="str">
            <v>H1.5*W0.6</v>
          </cell>
          <cell r="D764">
            <v>5800</v>
          </cell>
        </row>
        <row r="765">
          <cell r="A765" t="str">
            <v>수수꽃다리W0.8</v>
          </cell>
          <cell r="B765" t="str">
            <v>수수꽃다리</v>
          </cell>
          <cell r="C765" t="str">
            <v>H1.8*W0.8</v>
          </cell>
          <cell r="D765">
            <v>12100</v>
          </cell>
        </row>
        <row r="766">
          <cell r="A766" t="str">
            <v>수수꽃다리W1.0</v>
          </cell>
          <cell r="B766" t="str">
            <v>수수꽃다리</v>
          </cell>
          <cell r="C766" t="str">
            <v>H2.0*W1.0</v>
          </cell>
          <cell r="D766">
            <v>17400</v>
          </cell>
        </row>
        <row r="767">
          <cell r="A767" t="str">
            <v>수수꽃다리W1.5</v>
          </cell>
          <cell r="B767" t="str">
            <v>수수꽃다리</v>
          </cell>
          <cell r="C767" t="str">
            <v>H2.5*W1.5</v>
          </cell>
          <cell r="D767">
            <v>28500</v>
          </cell>
        </row>
        <row r="768">
          <cell r="A768" t="str">
            <v>수수꽃다리W2.0</v>
          </cell>
          <cell r="B768" t="str">
            <v>수수꽃다리</v>
          </cell>
          <cell r="C768" t="str">
            <v>H2.5*W2.0*R5</v>
          </cell>
          <cell r="D768">
            <v>233000</v>
          </cell>
        </row>
        <row r="769">
          <cell r="A769" t="str">
            <v>아로니아W0.2</v>
          </cell>
          <cell r="B769" t="str">
            <v>아로니아</v>
          </cell>
          <cell r="C769" t="str">
            <v>H0.6*W0.2</v>
          </cell>
          <cell r="D769">
            <v>3000</v>
          </cell>
        </row>
        <row r="770">
          <cell r="A770" t="str">
            <v>아로니아W0.3</v>
          </cell>
          <cell r="B770" t="str">
            <v>아로니아</v>
          </cell>
          <cell r="C770" t="str">
            <v>H1.0*W0.3</v>
          </cell>
          <cell r="D770">
            <v>6500</v>
          </cell>
        </row>
        <row r="771">
          <cell r="A771" t="str">
            <v>아로니아W0.4</v>
          </cell>
          <cell r="B771" t="str">
            <v>아로니아</v>
          </cell>
          <cell r="C771" t="str">
            <v>H1.2*W0.4</v>
          </cell>
          <cell r="D771">
            <v>12000</v>
          </cell>
        </row>
        <row r="772">
          <cell r="A772" t="str">
            <v>호랑가시W0.3</v>
          </cell>
          <cell r="B772" t="str">
            <v>호랑가시나무</v>
          </cell>
          <cell r="C772" t="str">
            <v>H1.0*W0.3</v>
          </cell>
          <cell r="D772">
            <v>9600</v>
          </cell>
        </row>
        <row r="773">
          <cell r="A773" t="str">
            <v>호랑가시W0.4</v>
          </cell>
          <cell r="B773" t="str">
            <v>호랑가시나무</v>
          </cell>
          <cell r="C773" t="str">
            <v>H1.2*W0.4</v>
          </cell>
          <cell r="D773">
            <v>15200</v>
          </cell>
        </row>
        <row r="774">
          <cell r="A774" t="str">
            <v>호랑가시W0.6</v>
          </cell>
          <cell r="B774" t="str">
            <v>호랑가시나무</v>
          </cell>
          <cell r="C774" t="str">
            <v>H1.5*W0.6</v>
          </cell>
          <cell r="D774">
            <v>35100</v>
          </cell>
        </row>
        <row r="775">
          <cell r="A775" t="str">
            <v>실란W0.3</v>
          </cell>
          <cell r="B775" t="str">
            <v>실란</v>
          </cell>
          <cell r="C775" t="str">
            <v>H0.3*W0.3</v>
          </cell>
          <cell r="D775">
            <v>3000</v>
          </cell>
        </row>
        <row r="776">
          <cell r="A776" t="str">
            <v>실란W0.5</v>
          </cell>
          <cell r="B776" t="str">
            <v>실란</v>
          </cell>
          <cell r="C776" t="str">
            <v>H0.5*W0.5</v>
          </cell>
          <cell r="D776">
            <v>3000</v>
          </cell>
        </row>
        <row r="777">
          <cell r="A777" t="str">
            <v>담쟁이L0.3</v>
          </cell>
          <cell r="B777" t="str">
            <v>담쟁이</v>
          </cell>
          <cell r="C777" t="str">
            <v>L=0.3</v>
          </cell>
          <cell r="D777">
            <v>600</v>
          </cell>
        </row>
        <row r="778">
          <cell r="A778" t="str">
            <v>미국담쟁이L0.3</v>
          </cell>
          <cell r="B778" t="str">
            <v>미국담쟁이</v>
          </cell>
          <cell r="C778" t="str">
            <v>L=0.3</v>
          </cell>
        </row>
        <row r="779">
          <cell r="A779" t="str">
            <v>덩굴장미3지</v>
          </cell>
          <cell r="B779" t="str">
            <v>덩굴장미</v>
          </cell>
          <cell r="C779" t="str">
            <v>H1.0*3가지</v>
          </cell>
        </row>
        <row r="780">
          <cell r="A780" t="str">
            <v>덩굴장미4지</v>
          </cell>
          <cell r="B780" t="str">
            <v>덩굴장미</v>
          </cell>
          <cell r="C780" t="str">
            <v>H1.2*4가지</v>
          </cell>
        </row>
        <row r="781">
          <cell r="A781" t="str">
            <v>덩굴장미5지</v>
          </cell>
          <cell r="B781" t="str">
            <v>덩굴장미</v>
          </cell>
          <cell r="C781" t="str">
            <v>H1.5*5가지</v>
          </cell>
        </row>
        <row r="782">
          <cell r="A782" t="str">
            <v>만리화3지</v>
          </cell>
          <cell r="B782" t="str">
            <v>만리화</v>
          </cell>
          <cell r="C782" t="str">
            <v>H1.0*W0.3*3가지</v>
          </cell>
          <cell r="D782">
            <v>1200</v>
          </cell>
        </row>
        <row r="783">
          <cell r="A783" t="str">
            <v>만리화5지</v>
          </cell>
          <cell r="B783" t="str">
            <v>만리화</v>
          </cell>
          <cell r="C783" t="str">
            <v>H1.2*W0.4*5가지</v>
          </cell>
          <cell r="D783">
            <v>1700</v>
          </cell>
        </row>
        <row r="784">
          <cell r="A784" t="str">
            <v>만리화7지</v>
          </cell>
          <cell r="B784" t="str">
            <v>만리화</v>
          </cell>
          <cell r="C784" t="str">
            <v>H1.5*W0.6*7가지</v>
          </cell>
          <cell r="D784">
            <v>3000</v>
          </cell>
        </row>
        <row r="785">
          <cell r="A785" t="str">
            <v>모란5지</v>
          </cell>
          <cell r="B785" t="str">
            <v>모란</v>
          </cell>
          <cell r="C785" t="str">
            <v>H0.6*5가지</v>
          </cell>
          <cell r="D785">
            <v>5600</v>
          </cell>
        </row>
        <row r="786">
          <cell r="A786" t="str">
            <v>모란6지</v>
          </cell>
          <cell r="B786" t="str">
            <v>모란</v>
          </cell>
          <cell r="C786" t="str">
            <v>H0.8*6가지</v>
          </cell>
          <cell r="D786">
            <v>17200</v>
          </cell>
        </row>
        <row r="787">
          <cell r="A787" t="str">
            <v>부용3</v>
          </cell>
          <cell r="B787" t="str">
            <v>부용</v>
          </cell>
          <cell r="C787" t="str">
            <v>H1.0*3분얼</v>
          </cell>
          <cell r="D787">
            <v>2300</v>
          </cell>
        </row>
        <row r="788">
          <cell r="A788" t="str">
            <v>부용5</v>
          </cell>
          <cell r="B788" t="str">
            <v>부용</v>
          </cell>
          <cell r="C788" t="str">
            <v>H1.2*5분얼</v>
          </cell>
          <cell r="D788">
            <v>5200</v>
          </cell>
        </row>
        <row r="789">
          <cell r="A789" t="str">
            <v>부용7</v>
          </cell>
          <cell r="B789" t="str">
            <v>부용</v>
          </cell>
          <cell r="C789" t="str">
            <v>7분얼</v>
          </cell>
          <cell r="D789">
            <v>7700</v>
          </cell>
        </row>
        <row r="790">
          <cell r="A790" t="str">
            <v>작약4-5</v>
          </cell>
          <cell r="B790" t="str">
            <v>작약</v>
          </cell>
          <cell r="C790" t="str">
            <v>4-5분얼</v>
          </cell>
        </row>
        <row r="791">
          <cell r="A791" t="str">
            <v>장미2지</v>
          </cell>
          <cell r="B791" t="str">
            <v>장미</v>
          </cell>
          <cell r="C791" t="str">
            <v>3년생*2가지</v>
          </cell>
          <cell r="D791">
            <v>1500</v>
          </cell>
        </row>
        <row r="792">
          <cell r="A792" t="str">
            <v>장미3지</v>
          </cell>
          <cell r="B792" t="str">
            <v>장미</v>
          </cell>
          <cell r="C792" t="str">
            <v>4년생*3가지</v>
          </cell>
          <cell r="D792">
            <v>2400</v>
          </cell>
        </row>
        <row r="793">
          <cell r="A793" t="str">
            <v>장미4지</v>
          </cell>
          <cell r="B793" t="str">
            <v>장미</v>
          </cell>
          <cell r="C793" t="str">
            <v>5년생*4가지</v>
          </cell>
          <cell r="D793">
            <v>4300</v>
          </cell>
        </row>
        <row r="794">
          <cell r="A794" t="str">
            <v>꽃창포2-3</v>
          </cell>
          <cell r="B794" t="str">
            <v>꽃창포</v>
          </cell>
          <cell r="C794" t="str">
            <v>2-3분얼</v>
          </cell>
          <cell r="D794">
            <v>2300</v>
          </cell>
        </row>
        <row r="795">
          <cell r="A795" t="str">
            <v>꽃창포4-5</v>
          </cell>
          <cell r="B795" t="str">
            <v>꽃창포</v>
          </cell>
          <cell r="C795" t="str">
            <v>4-5분얼</v>
          </cell>
          <cell r="D795">
            <v>4000</v>
          </cell>
        </row>
        <row r="796">
          <cell r="A796" t="str">
            <v>맥문동3-4</v>
          </cell>
          <cell r="B796" t="str">
            <v>맥문동</v>
          </cell>
          <cell r="C796" t="str">
            <v>3-4분얼</v>
          </cell>
          <cell r="D796">
            <v>350</v>
          </cell>
        </row>
        <row r="797">
          <cell r="A797" t="str">
            <v>맥문동3-5</v>
          </cell>
          <cell r="B797" t="str">
            <v>맥문동</v>
          </cell>
          <cell r="C797" t="str">
            <v>3-5분얼</v>
          </cell>
          <cell r="D797">
            <v>350</v>
          </cell>
        </row>
        <row r="798">
          <cell r="A798" t="str">
            <v>맥문동7-10</v>
          </cell>
          <cell r="B798" t="str">
            <v>맥문동</v>
          </cell>
          <cell r="C798" t="str">
            <v>7-10분얼</v>
          </cell>
          <cell r="D798">
            <v>770</v>
          </cell>
        </row>
        <row r="799">
          <cell r="A799" t="str">
            <v>붓드레이아3-4</v>
          </cell>
          <cell r="B799" t="str">
            <v>붓드레이아</v>
          </cell>
          <cell r="C799" t="str">
            <v>3-4분얼</v>
          </cell>
          <cell r="D799">
            <v>1500</v>
          </cell>
        </row>
        <row r="800">
          <cell r="A800" t="str">
            <v>붓드레이아5-6</v>
          </cell>
          <cell r="B800" t="str">
            <v>붓드레이아</v>
          </cell>
          <cell r="C800" t="str">
            <v>5-6분얼</v>
          </cell>
          <cell r="D800">
            <v>2300</v>
          </cell>
        </row>
        <row r="801">
          <cell r="A801" t="str">
            <v>비비추2-3</v>
          </cell>
          <cell r="B801" t="str">
            <v>비비추</v>
          </cell>
          <cell r="C801" t="str">
            <v>2-3분얼</v>
          </cell>
          <cell r="D801">
            <v>1500</v>
          </cell>
        </row>
        <row r="802">
          <cell r="A802" t="str">
            <v>비비추4-5</v>
          </cell>
          <cell r="B802" t="str">
            <v>비비추</v>
          </cell>
          <cell r="C802" t="str">
            <v>4-5분얼</v>
          </cell>
          <cell r="D802">
            <v>2900</v>
          </cell>
        </row>
        <row r="803">
          <cell r="A803" t="str">
            <v>수국3</v>
          </cell>
          <cell r="B803" t="str">
            <v>수국</v>
          </cell>
          <cell r="C803" t="str">
            <v>3촉</v>
          </cell>
          <cell r="D803">
            <v>3000</v>
          </cell>
        </row>
        <row r="804">
          <cell r="A804" t="str">
            <v>수국5</v>
          </cell>
          <cell r="B804" t="str">
            <v>수국</v>
          </cell>
          <cell r="C804" t="str">
            <v>5촉</v>
          </cell>
          <cell r="D804">
            <v>7000</v>
          </cell>
        </row>
        <row r="805">
          <cell r="A805" t="str">
            <v>수국7</v>
          </cell>
          <cell r="B805" t="str">
            <v>수국</v>
          </cell>
          <cell r="C805" t="str">
            <v>7촉</v>
          </cell>
          <cell r="D805">
            <v>15000</v>
          </cell>
        </row>
        <row r="806">
          <cell r="A806" t="str">
            <v>옥잠화2-3</v>
          </cell>
          <cell r="B806" t="str">
            <v>옥잠화</v>
          </cell>
          <cell r="C806" t="str">
            <v>2-3분얼</v>
          </cell>
          <cell r="D806">
            <v>2500</v>
          </cell>
        </row>
        <row r="807">
          <cell r="A807" t="str">
            <v>옥잠화4-5</v>
          </cell>
          <cell r="B807" t="str">
            <v>옥잠화</v>
          </cell>
          <cell r="C807" t="str">
            <v>4-5분얼</v>
          </cell>
          <cell r="D807">
            <v>4000</v>
          </cell>
        </row>
        <row r="808">
          <cell r="A808" t="str">
            <v>유카W0.4</v>
          </cell>
          <cell r="B808" t="str">
            <v>유카</v>
          </cell>
          <cell r="C808" t="str">
            <v>H0.6*W0.4</v>
          </cell>
          <cell r="D808">
            <v>10000</v>
          </cell>
        </row>
        <row r="809">
          <cell r="A809" t="str">
            <v>유카W0.5</v>
          </cell>
          <cell r="B809" t="str">
            <v>유카</v>
          </cell>
          <cell r="C809" t="str">
            <v>H1.0*W0.5</v>
          </cell>
          <cell r="D809">
            <v>16300</v>
          </cell>
        </row>
        <row r="810">
          <cell r="A810" t="str">
            <v>평떼</v>
          </cell>
          <cell r="B810" t="str">
            <v>잔디(평떼)</v>
          </cell>
          <cell r="C810" t="str">
            <v>H0.3*W0.3*0.03</v>
          </cell>
          <cell r="D810">
            <v>2640</v>
          </cell>
        </row>
        <row r="811">
          <cell r="A811" t="str">
            <v>줄떼</v>
          </cell>
          <cell r="B811" t="str">
            <v>잔디(줄떼)</v>
          </cell>
          <cell r="C811" t="str">
            <v>H0.3*W0.3</v>
          </cell>
          <cell r="D811">
            <v>1540</v>
          </cell>
        </row>
        <row r="812">
          <cell r="A812" t="str">
            <v>조릿대W0.2</v>
          </cell>
          <cell r="B812" t="str">
            <v>조릿대</v>
          </cell>
          <cell r="C812" t="str">
            <v>H0.4*W0.2</v>
          </cell>
          <cell r="D812">
            <v>2100</v>
          </cell>
        </row>
        <row r="813">
          <cell r="A813" t="str">
            <v>조릿대W0.3</v>
          </cell>
          <cell r="B813" t="str">
            <v>조릿대</v>
          </cell>
          <cell r="C813" t="str">
            <v>H0.6*W0.3</v>
          </cell>
          <cell r="D813">
            <v>3100</v>
          </cell>
        </row>
        <row r="814">
          <cell r="A814" t="str">
            <v>칡</v>
          </cell>
          <cell r="B814" t="str">
            <v>칡</v>
          </cell>
          <cell r="C814" t="str">
            <v>수간길이0.3</v>
          </cell>
          <cell r="D814">
            <v>1400</v>
          </cell>
        </row>
        <row r="815">
          <cell r="A815" t="str">
            <v>후록스2-3</v>
          </cell>
          <cell r="B815" t="str">
            <v>후록스</v>
          </cell>
          <cell r="C815" t="str">
            <v>2-3분얼</v>
          </cell>
          <cell r="D815">
            <v>1200</v>
          </cell>
        </row>
        <row r="816">
          <cell r="A816" t="str">
            <v>후록스4-5</v>
          </cell>
          <cell r="B816" t="str">
            <v>후록스</v>
          </cell>
          <cell r="C816" t="str">
            <v>4-5분얼</v>
          </cell>
          <cell r="D816">
            <v>1700</v>
          </cell>
        </row>
        <row r="817">
          <cell r="A817" t="str">
            <v>수선화</v>
          </cell>
          <cell r="B817" t="str">
            <v>수선화</v>
          </cell>
          <cell r="C817" t="str">
            <v>개화구</v>
          </cell>
        </row>
        <row r="818">
          <cell r="A818" t="str">
            <v>지주목대</v>
          </cell>
          <cell r="B818" t="str">
            <v>지주목</v>
          </cell>
          <cell r="C818" t="str">
            <v>대나무</v>
          </cell>
        </row>
        <row r="819">
          <cell r="A819" t="str">
            <v>지주목사각</v>
          </cell>
          <cell r="B819" t="str">
            <v>지주목</v>
          </cell>
          <cell r="C819" t="str">
            <v>사각</v>
          </cell>
        </row>
        <row r="820">
          <cell r="A820" t="str">
            <v>지주목삼발이대</v>
          </cell>
          <cell r="B820" t="str">
            <v>지주목</v>
          </cell>
          <cell r="C820" t="str">
            <v>삼발이 대형</v>
          </cell>
        </row>
        <row r="821">
          <cell r="A821" t="str">
            <v>지주목삼발이소</v>
          </cell>
          <cell r="B821" t="str">
            <v>지주목</v>
          </cell>
          <cell r="C821" t="str">
            <v>삼발이 소형</v>
          </cell>
        </row>
        <row r="822">
          <cell r="A822" t="str">
            <v>지주이각</v>
          </cell>
          <cell r="B822" t="str">
            <v>지주목</v>
          </cell>
          <cell r="C822" t="str">
            <v>이각</v>
          </cell>
        </row>
        <row r="823">
          <cell r="A823" t="str">
            <v>경관석대</v>
          </cell>
          <cell r="B823" t="str">
            <v>경관석</v>
          </cell>
          <cell r="C823" t="str">
            <v>100x90x60</v>
          </cell>
        </row>
        <row r="824">
          <cell r="A824" t="str">
            <v>경관석소</v>
          </cell>
          <cell r="B824" t="str">
            <v>경관석</v>
          </cell>
          <cell r="C824" t="str">
            <v>40x60x50</v>
          </cell>
        </row>
        <row r="825">
          <cell r="A825" t="str">
            <v>수목보호홀1.2</v>
          </cell>
          <cell r="B825" t="str">
            <v>수목보호홀덮개</v>
          </cell>
          <cell r="C825" t="str">
            <v>1.2*1.2</v>
          </cell>
        </row>
        <row r="826">
          <cell r="A826" t="str">
            <v>부숙톱밥퇴비</v>
          </cell>
          <cell r="B826" t="str">
            <v>부숙톱밥퇴비</v>
          </cell>
          <cell r="C826" t="str">
            <v>-</v>
          </cell>
        </row>
        <row r="827">
          <cell r="A827" t="str">
            <v>등R2</v>
          </cell>
          <cell r="B827" t="str">
            <v>등나무</v>
          </cell>
          <cell r="C827" t="str">
            <v>L2.0*R2</v>
          </cell>
          <cell r="D827">
            <v>6600</v>
          </cell>
        </row>
        <row r="828">
          <cell r="A828" t="str">
            <v>등R4</v>
          </cell>
          <cell r="B828" t="str">
            <v>등나무</v>
          </cell>
          <cell r="C828" t="str">
            <v>L2.5*R4</v>
          </cell>
          <cell r="D828">
            <v>24600</v>
          </cell>
        </row>
        <row r="829">
          <cell r="A829" t="str">
            <v>등R6</v>
          </cell>
          <cell r="B829" t="str">
            <v>등나무</v>
          </cell>
          <cell r="C829" t="str">
            <v>L3.0*R6</v>
          </cell>
          <cell r="D829">
            <v>62400</v>
          </cell>
        </row>
        <row r="830">
          <cell r="A830" t="str">
            <v>등R8</v>
          </cell>
          <cell r="B830" t="str">
            <v>등나무</v>
          </cell>
          <cell r="C830" t="str">
            <v>L4.0*R8</v>
          </cell>
          <cell r="D830">
            <v>112000</v>
          </cell>
        </row>
        <row r="831">
          <cell r="A831" t="str">
            <v>붉은인동4</v>
          </cell>
          <cell r="B831" t="str">
            <v>붉은인동</v>
          </cell>
          <cell r="C831" t="str">
            <v>4치(L=30CM)</v>
          </cell>
        </row>
        <row r="832">
          <cell r="A832" t="str">
            <v>붉은인동6</v>
          </cell>
          <cell r="B832" t="str">
            <v>붉은인동</v>
          </cell>
          <cell r="C832" t="str">
            <v>6치(L=50CM이상)</v>
          </cell>
        </row>
        <row r="833">
          <cell r="A833" t="str">
            <v>영춘화6POT</v>
          </cell>
          <cell r="B833" t="str">
            <v>영춘화</v>
          </cell>
          <cell r="C833" t="str">
            <v>6" POT</v>
          </cell>
        </row>
        <row r="834">
          <cell r="A834" t="str">
            <v>영춘화5치</v>
          </cell>
          <cell r="B834" t="str">
            <v>영춘화</v>
          </cell>
          <cell r="C834" t="str">
            <v>5치(0.5*0.2, 3가지)</v>
          </cell>
        </row>
        <row r="835">
          <cell r="A835" t="str">
            <v>영춘화7치</v>
          </cell>
          <cell r="B835" t="str">
            <v>영춘화</v>
          </cell>
          <cell r="C835" t="str">
            <v>7치(0.5*0.3,5가지이상)</v>
          </cell>
        </row>
        <row r="836">
          <cell r="A836" t="str">
            <v>상사화</v>
          </cell>
          <cell r="B836" t="str">
            <v>상사화</v>
          </cell>
          <cell r="C836" t="str">
            <v>개화구</v>
          </cell>
        </row>
        <row r="837">
          <cell r="A837" t="str">
            <v>아주가3</v>
          </cell>
          <cell r="B837" t="str">
            <v>아주가</v>
          </cell>
          <cell r="C837" t="str">
            <v>3치(1-2분얼)</v>
          </cell>
        </row>
        <row r="838">
          <cell r="A838" t="str">
            <v>아주가4</v>
          </cell>
          <cell r="B838" t="str">
            <v>아주가</v>
          </cell>
          <cell r="C838" t="str">
            <v>4치(2-3분얼)</v>
          </cell>
        </row>
        <row r="839">
          <cell r="A839" t="str">
            <v>원추리4-5</v>
          </cell>
          <cell r="B839" t="str">
            <v>원추리</v>
          </cell>
          <cell r="C839" t="str">
            <v>4-5분얼</v>
          </cell>
        </row>
        <row r="840">
          <cell r="A840" t="str">
            <v>원추리2-3</v>
          </cell>
          <cell r="B840" t="str">
            <v>원추리</v>
          </cell>
          <cell r="C840" t="str">
            <v>2-3분얼</v>
          </cell>
        </row>
        <row r="841">
          <cell r="A841" t="str">
            <v>원추리각시</v>
          </cell>
          <cell r="B841" t="str">
            <v>원추러(각시)</v>
          </cell>
          <cell r="C841" t="str">
            <v>4-5분얼</v>
          </cell>
        </row>
        <row r="842">
          <cell r="A842" t="str">
            <v>원추리왕</v>
          </cell>
          <cell r="B842" t="str">
            <v>원추리(왕)</v>
          </cell>
          <cell r="C842" t="str">
            <v>2-3분얼</v>
          </cell>
        </row>
        <row r="843">
          <cell r="A843" t="str">
            <v>원추리애기</v>
          </cell>
          <cell r="B843" t="str">
            <v>원추리(애기)</v>
          </cell>
          <cell r="C843" t="str">
            <v>2-3분얼</v>
          </cell>
        </row>
        <row r="844">
          <cell r="A844" t="str">
            <v>산국</v>
          </cell>
          <cell r="B844" t="str">
            <v>산국</v>
          </cell>
          <cell r="C844" t="str">
            <v>W0.15</v>
          </cell>
        </row>
        <row r="845">
          <cell r="A845" t="str">
            <v>감국2-3</v>
          </cell>
          <cell r="B845" t="str">
            <v>감국(산국)</v>
          </cell>
          <cell r="C845" t="str">
            <v>2-3분얼</v>
          </cell>
        </row>
        <row r="846">
          <cell r="A846" t="str">
            <v>감국3</v>
          </cell>
          <cell r="B846" t="str">
            <v>감국(산국)</v>
          </cell>
          <cell r="C846" t="str">
            <v>3치(1-2분얼)</v>
          </cell>
        </row>
        <row r="847">
          <cell r="A847" t="str">
            <v>감국4</v>
          </cell>
          <cell r="B847" t="str">
            <v>감국(산국)</v>
          </cell>
          <cell r="C847" t="str">
            <v>4치(3-5분얼)</v>
          </cell>
        </row>
        <row r="848">
          <cell r="A848" t="str">
            <v>감국5</v>
          </cell>
          <cell r="B848" t="str">
            <v>감국(산국)</v>
          </cell>
          <cell r="C848" t="str">
            <v>6치(7-10분얼)</v>
          </cell>
        </row>
        <row r="849">
          <cell r="A849" t="str">
            <v>구절초3</v>
          </cell>
          <cell r="B849" t="str">
            <v>구절초</v>
          </cell>
          <cell r="C849" t="str">
            <v>3치(1-3분얼)</v>
          </cell>
        </row>
        <row r="850">
          <cell r="A850" t="str">
            <v>구절초4</v>
          </cell>
          <cell r="B850" t="str">
            <v>구절초</v>
          </cell>
          <cell r="C850" t="str">
            <v>4치(2-5분얼)</v>
          </cell>
        </row>
        <row r="851">
          <cell r="A851" t="str">
            <v>구절초원</v>
          </cell>
          <cell r="B851" t="str">
            <v>구절초</v>
          </cell>
          <cell r="C851" t="str">
            <v>원포기(10-15분얼)</v>
          </cell>
        </row>
        <row r="852">
          <cell r="A852" t="str">
            <v>나리</v>
          </cell>
          <cell r="B852" t="str">
            <v>나리</v>
          </cell>
          <cell r="C852" t="str">
            <v>개화구</v>
          </cell>
        </row>
        <row r="853">
          <cell r="A853" t="str">
            <v>줄사철L0.6</v>
          </cell>
          <cell r="B853" t="str">
            <v>줄사철</v>
          </cell>
          <cell r="C853" t="str">
            <v>L=0.6</v>
          </cell>
          <cell r="D853">
            <v>2500</v>
          </cell>
        </row>
        <row r="854">
          <cell r="A854" t="str">
            <v>줄사철L1.0</v>
          </cell>
          <cell r="B854" t="str">
            <v>줄사철</v>
          </cell>
          <cell r="C854" t="str">
            <v>L=1.0M</v>
          </cell>
          <cell r="D854">
            <v>4000</v>
          </cell>
        </row>
        <row r="855">
          <cell r="A855" t="str">
            <v>오죽</v>
          </cell>
          <cell r="B855" t="str">
            <v>오죽</v>
          </cell>
          <cell r="C855" t="str">
            <v>10치</v>
          </cell>
        </row>
        <row r="856">
          <cell r="A856" t="str">
            <v>바위취3</v>
          </cell>
          <cell r="B856" t="str">
            <v>바위취</v>
          </cell>
          <cell r="C856" t="str">
            <v>3치(1-2분얼)</v>
          </cell>
        </row>
        <row r="857">
          <cell r="A857" t="str">
            <v>바위취4</v>
          </cell>
          <cell r="B857" t="str">
            <v>바위취</v>
          </cell>
          <cell r="C857" t="str">
            <v>4치(2-3분얼)</v>
          </cell>
        </row>
        <row r="858">
          <cell r="A858" t="str">
            <v>관중5</v>
          </cell>
          <cell r="B858" t="str">
            <v>관중</v>
          </cell>
          <cell r="C858" t="str">
            <v>5치(0.3*0.2)</v>
          </cell>
        </row>
        <row r="859">
          <cell r="A859" t="str">
            <v>관중7</v>
          </cell>
          <cell r="B859" t="str">
            <v>관중</v>
          </cell>
          <cell r="C859" t="str">
            <v>7치(0.4*0.3)</v>
          </cell>
        </row>
        <row r="860">
          <cell r="A860" t="str">
            <v>관중9</v>
          </cell>
          <cell r="B860" t="str">
            <v>관중</v>
          </cell>
          <cell r="C860" t="str">
            <v>9치(0.5*0.3)이상</v>
          </cell>
        </row>
        <row r="861">
          <cell r="A861" t="str">
            <v>왜란3</v>
          </cell>
          <cell r="B861" t="str">
            <v>왜란</v>
          </cell>
          <cell r="C861" t="str">
            <v>3치(7-10분얼)</v>
          </cell>
        </row>
        <row r="862">
          <cell r="A862" t="str">
            <v>복수초1-2</v>
          </cell>
          <cell r="B862" t="str">
            <v>복수초</v>
          </cell>
          <cell r="C862" t="str">
            <v>1-2분얼</v>
          </cell>
        </row>
        <row r="863">
          <cell r="A863" t="str">
            <v>복수초5</v>
          </cell>
          <cell r="B863" t="str">
            <v>복수초</v>
          </cell>
          <cell r="C863" t="str">
            <v>5치(2-3분얼)</v>
          </cell>
        </row>
        <row r="864">
          <cell r="A864" t="str">
            <v>노루오줌4</v>
          </cell>
          <cell r="B864" t="str">
            <v>노루오줌</v>
          </cell>
          <cell r="C864" t="str">
            <v>4치(2-3분얼)</v>
          </cell>
        </row>
        <row r="865">
          <cell r="A865" t="str">
            <v>노루오줌5</v>
          </cell>
          <cell r="B865" t="str">
            <v>노루오줌</v>
          </cell>
          <cell r="C865" t="str">
            <v>5치(3-5분얼)</v>
          </cell>
        </row>
        <row r="866">
          <cell r="A866" t="str">
            <v>노루오줌원</v>
          </cell>
          <cell r="B866" t="str">
            <v>노루오줌</v>
          </cell>
          <cell r="C866" t="str">
            <v>원포기(5-10분얼)</v>
          </cell>
        </row>
        <row r="867">
          <cell r="A867" t="str">
            <v>패랭이4</v>
          </cell>
          <cell r="B867" t="str">
            <v>패랭이</v>
          </cell>
          <cell r="C867" t="str">
            <v>4치(3-4분얼)</v>
          </cell>
        </row>
        <row r="868">
          <cell r="A868" t="str">
            <v>패랭이술3</v>
          </cell>
          <cell r="B868" t="str">
            <v>패랭이(술)</v>
          </cell>
          <cell r="C868" t="str">
            <v>3치(4-5분얼)</v>
          </cell>
        </row>
        <row r="869">
          <cell r="A869" t="str">
            <v>패랭이술4</v>
          </cell>
          <cell r="B869" t="str">
            <v>패랭이(술)</v>
          </cell>
          <cell r="C869" t="str">
            <v>4치(7-10분얼)</v>
          </cell>
        </row>
        <row r="870">
          <cell r="A870" t="str">
            <v>패랭이상록3</v>
          </cell>
          <cell r="B870" t="str">
            <v>패랭이(상록)</v>
          </cell>
          <cell r="C870" t="str">
            <v>3치(4-5분얼)</v>
          </cell>
        </row>
        <row r="871">
          <cell r="A871" t="str">
            <v>패랭이상록4</v>
          </cell>
          <cell r="B871" t="str">
            <v>패랭이(상록)</v>
          </cell>
          <cell r="C871" t="str">
            <v>4치(7-10분얼)</v>
          </cell>
        </row>
        <row r="872">
          <cell r="A872" t="str">
            <v>수호초4</v>
          </cell>
          <cell r="B872" t="str">
            <v>수호초</v>
          </cell>
          <cell r="C872" t="str">
            <v>4치(3-5분얼)</v>
          </cell>
        </row>
        <row r="873">
          <cell r="A873" t="str">
            <v>바위떡풀3</v>
          </cell>
          <cell r="B873" t="str">
            <v>바위떡풀</v>
          </cell>
          <cell r="C873" t="str">
            <v>3치(1-2분얼)</v>
          </cell>
        </row>
        <row r="874">
          <cell r="A874" t="str">
            <v>바위떡풀4</v>
          </cell>
          <cell r="B874" t="str">
            <v>바위떡풀</v>
          </cell>
          <cell r="C874" t="str">
            <v>4치(2-3분얼)</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내역갑지"/>
      <sheetName val="내역서(총괄)"/>
      <sheetName val="내역서집계표(기계)"/>
      <sheetName val="내역서(기계)"/>
      <sheetName val="일위대가(기계)"/>
      <sheetName val="일위대가 목록(기계)"/>
      <sheetName val="단가산출서(기계)"/>
      <sheetName val="노무비 단가표(기계)"/>
      <sheetName val="수량산출서(기계)"/>
      <sheetName val="내역서집계표(토목건축)"/>
      <sheetName val="내역서(토목건축)"/>
      <sheetName val="일위대가목록(토목건축)"/>
      <sheetName val="일위대가(토목건축)"/>
      <sheetName val="단가산출서(토목건축)"/>
      <sheetName val="수량산출서(토목건축)"/>
      <sheetName val="내역서집계표(전기)"/>
      <sheetName val="내역서(전기)"/>
      <sheetName val="일위대가(전기)"/>
      <sheetName val="단가산출서(전기)"/>
      <sheetName val="견적금액조사(전기)"/>
      <sheetName val="수량산출서(전기)"/>
      <sheetName val="수목데이타 "/>
      <sheetName val="과세내역(세부)"/>
    </sheetNames>
    <sheetDataSet>
      <sheetData sheetId="0" refreshError="1"/>
      <sheetData sheetId="1" refreshError="1"/>
      <sheetData sheetId="2"/>
      <sheetData sheetId="3"/>
      <sheetData sheetId="4">
        <row r="359">
          <cell r="A359" t="str">
            <v>6-2. 연료배관</v>
          </cell>
        </row>
      </sheetData>
      <sheetData sheetId="5" refreshError="1"/>
      <sheetData sheetId="6" refreshError="1"/>
      <sheetData sheetId="7"/>
      <sheetData sheetId="8" refreshError="1"/>
      <sheetData sheetId="9" refreshError="1"/>
      <sheetData sheetId="10"/>
      <sheetData sheetId="1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
      <sheetName val="설계서"/>
      <sheetName val="원가"/>
      <sheetName val="견적갑지"/>
      <sheetName val="견적을지"/>
      <sheetName val="관급갑지"/>
      <sheetName val="관급자재을"/>
      <sheetName val="관급노임"/>
      <sheetName val="일대"/>
      <sheetName val="장비"/>
      <sheetName val="기계"/>
      <sheetName val="단위수량"/>
      <sheetName val="관급단가"/>
      <sheetName val="통신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기계단가"/>
      <sheetName val="노임단가"/>
      <sheetName val="토공"/>
      <sheetName val="포장공"/>
      <sheetName val="배수,하수"/>
      <sheetName val="PM접합"/>
      <sheetName val="버트융착접합"/>
      <sheetName val="pe융착이경이음관"/>
      <sheetName val="pe이음관"/>
      <sheetName val="프랜지접합"/>
      <sheetName val="제수변.밸브"/>
      <sheetName val="계량기설치"/>
      <sheetName val="새들접합"/>
      <sheetName val="조경높이"/>
      <sheetName val="조경관목"/>
      <sheetName val="글자새김"/>
      <sheetName val="돌쌓기"/>
      <sheetName val="금속"/>
      <sheetName val="부대공"/>
    </sheetNames>
    <sheetDataSet>
      <sheetData sheetId="0" refreshError="1"/>
      <sheetData sheetId="1"/>
      <sheetData sheetId="2" refreshError="1">
        <row r="2">
          <cell r="A2" t="str">
            <v>갱부</v>
          </cell>
          <cell r="B2">
            <v>57300</v>
          </cell>
        </row>
        <row r="3">
          <cell r="A3" t="str">
            <v>건설기계운전기사</v>
          </cell>
          <cell r="B3">
            <v>65000</v>
          </cell>
        </row>
        <row r="4">
          <cell r="A4" t="str">
            <v>건설기계운전조수</v>
          </cell>
          <cell r="B4">
            <v>50500</v>
          </cell>
        </row>
        <row r="5">
          <cell r="A5" t="str">
            <v>건설기계조장</v>
          </cell>
          <cell r="B5">
            <v>78400</v>
          </cell>
        </row>
        <row r="6">
          <cell r="A6" t="str">
            <v>건축목공</v>
          </cell>
          <cell r="B6">
            <v>79400</v>
          </cell>
        </row>
        <row r="7">
          <cell r="A7" t="str">
            <v>건출공</v>
          </cell>
          <cell r="B7">
            <v>74200</v>
          </cell>
        </row>
        <row r="8">
          <cell r="A8" t="str">
            <v>계장공</v>
          </cell>
          <cell r="B8">
            <v>71300</v>
          </cell>
        </row>
        <row r="9">
          <cell r="A9" t="str">
            <v>고급선원</v>
          </cell>
          <cell r="B9">
            <v>75300</v>
          </cell>
        </row>
        <row r="10">
          <cell r="A10" t="str">
            <v>고압케이블전공</v>
          </cell>
          <cell r="B10">
            <v>102500</v>
          </cell>
        </row>
        <row r="11">
          <cell r="A11" t="str">
            <v>궤도공</v>
          </cell>
          <cell r="B11">
            <v>75800</v>
          </cell>
        </row>
        <row r="12">
          <cell r="A12" t="str">
            <v>기계공</v>
          </cell>
          <cell r="B12">
            <v>56400</v>
          </cell>
        </row>
        <row r="13">
          <cell r="A13" t="str">
            <v>기계설치공</v>
          </cell>
          <cell r="B13">
            <v>66400</v>
          </cell>
        </row>
        <row r="14">
          <cell r="A14" t="str">
            <v>내선전공</v>
          </cell>
          <cell r="B14">
            <v>64500</v>
          </cell>
        </row>
        <row r="15">
          <cell r="A15" t="str">
            <v>내장공</v>
          </cell>
          <cell r="B15">
            <v>77400</v>
          </cell>
        </row>
        <row r="16">
          <cell r="A16" t="str">
            <v>닥트공</v>
          </cell>
          <cell r="B16">
            <v>60500</v>
          </cell>
        </row>
        <row r="17">
          <cell r="A17" t="str">
            <v>도배공</v>
          </cell>
          <cell r="B17">
            <v>62700</v>
          </cell>
        </row>
        <row r="18">
          <cell r="A18" t="str">
            <v>도장공</v>
          </cell>
          <cell r="B18">
            <v>68700</v>
          </cell>
        </row>
        <row r="19">
          <cell r="A19" t="str">
            <v>동발공(터널)</v>
          </cell>
          <cell r="B19">
            <v>64400</v>
          </cell>
        </row>
        <row r="20">
          <cell r="A20" t="str">
            <v>목도</v>
          </cell>
          <cell r="B20">
            <v>77800</v>
          </cell>
        </row>
        <row r="21">
          <cell r="A21" t="str">
            <v>무선안테나공</v>
          </cell>
          <cell r="B21">
            <v>109200</v>
          </cell>
        </row>
        <row r="22">
          <cell r="A22" t="str">
            <v>미장공</v>
          </cell>
          <cell r="B22">
            <v>77500</v>
          </cell>
        </row>
        <row r="23">
          <cell r="A23" t="str">
            <v>방수공</v>
          </cell>
          <cell r="B23">
            <v>65000</v>
          </cell>
        </row>
        <row r="24">
          <cell r="A24" t="str">
            <v>배관공</v>
          </cell>
          <cell r="B24">
            <v>69600</v>
          </cell>
        </row>
        <row r="25">
          <cell r="A25" t="str">
            <v>배전전공</v>
          </cell>
          <cell r="B25">
            <v>180400</v>
          </cell>
        </row>
        <row r="26">
          <cell r="A26" t="str">
            <v>배전활선전공</v>
          </cell>
          <cell r="B26">
            <v>271500</v>
          </cell>
        </row>
        <row r="27">
          <cell r="A27" t="str">
            <v>벅목부</v>
          </cell>
          <cell r="B27">
            <v>74200</v>
          </cell>
        </row>
        <row r="28">
          <cell r="A28" t="str">
            <v>벽돌(블록)제작공</v>
          </cell>
          <cell r="B28">
            <v>67100</v>
          </cell>
        </row>
        <row r="29">
          <cell r="A29" t="str">
            <v>보링공(지질조사)</v>
          </cell>
          <cell r="B29">
            <v>58800</v>
          </cell>
        </row>
        <row r="30">
          <cell r="A30" t="str">
            <v>보안공</v>
          </cell>
          <cell r="B30">
            <v>45600</v>
          </cell>
        </row>
        <row r="31">
          <cell r="A31" t="str">
            <v>보온공</v>
          </cell>
          <cell r="B31">
            <v>66700</v>
          </cell>
        </row>
        <row r="32">
          <cell r="A32" t="str">
            <v>보일러공</v>
          </cell>
          <cell r="B32">
            <v>51100</v>
          </cell>
        </row>
        <row r="33">
          <cell r="A33" t="str">
            <v>보통선원</v>
          </cell>
          <cell r="B33">
            <v>56500</v>
          </cell>
        </row>
        <row r="34">
          <cell r="A34" t="str">
            <v>보통인부</v>
          </cell>
          <cell r="B34">
            <v>47000</v>
          </cell>
        </row>
        <row r="35">
          <cell r="A35" t="str">
            <v>비계공</v>
          </cell>
          <cell r="B35">
            <v>86400</v>
          </cell>
        </row>
        <row r="36">
          <cell r="A36" t="str">
            <v>샷시공</v>
          </cell>
          <cell r="B36">
            <v>74900</v>
          </cell>
        </row>
        <row r="37">
          <cell r="A37" t="str">
            <v>석공</v>
          </cell>
          <cell r="B37">
            <v>90000</v>
          </cell>
        </row>
        <row r="38">
          <cell r="A38" t="str">
            <v>선부</v>
          </cell>
          <cell r="B38">
            <v>50400</v>
          </cell>
        </row>
        <row r="39">
          <cell r="A39" t="str">
            <v>송전전공</v>
          </cell>
          <cell r="B39">
            <v>274400</v>
          </cell>
        </row>
        <row r="40">
          <cell r="A40" t="str">
            <v>송전활선전공</v>
          </cell>
          <cell r="B40">
            <v>321000</v>
          </cell>
        </row>
        <row r="41">
          <cell r="A41" t="str">
            <v>시공측량사</v>
          </cell>
          <cell r="B41">
            <v>53900</v>
          </cell>
        </row>
        <row r="42">
          <cell r="A42" t="str">
            <v>시공측량사조수</v>
          </cell>
          <cell r="B42">
            <v>38200</v>
          </cell>
        </row>
        <row r="43">
          <cell r="A43" t="str">
            <v>시험보조수</v>
          </cell>
          <cell r="B43">
            <v>39400</v>
          </cell>
        </row>
        <row r="44">
          <cell r="A44" t="str">
            <v>시험관련기사</v>
          </cell>
          <cell r="B44">
            <v>59900</v>
          </cell>
        </row>
        <row r="45">
          <cell r="A45" t="str">
            <v>시험관련산업기사</v>
          </cell>
          <cell r="B45">
            <v>47400</v>
          </cell>
        </row>
        <row r="46">
          <cell r="A46" t="str">
            <v>연마공</v>
          </cell>
          <cell r="B46">
            <v>76700</v>
          </cell>
        </row>
        <row r="47">
          <cell r="A47" t="str">
            <v>용접공</v>
          </cell>
          <cell r="B47">
            <v>72900</v>
          </cell>
        </row>
        <row r="48">
          <cell r="A48" t="str">
            <v>용접공(철도)</v>
          </cell>
          <cell r="B48">
            <v>75000</v>
          </cell>
        </row>
        <row r="49">
          <cell r="A49" t="str">
            <v>운전사(기계)</v>
          </cell>
          <cell r="B49">
            <v>54800</v>
          </cell>
        </row>
        <row r="50">
          <cell r="A50" t="str">
            <v>운전사(운반차)</v>
          </cell>
          <cell r="B50">
            <v>63400</v>
          </cell>
        </row>
        <row r="51">
          <cell r="A51" t="str">
            <v>위생공</v>
          </cell>
          <cell r="B51">
            <v>62000</v>
          </cell>
        </row>
        <row r="52">
          <cell r="A52" t="str">
            <v>유리공</v>
          </cell>
          <cell r="B52">
            <v>76600</v>
          </cell>
        </row>
        <row r="53">
          <cell r="A53" t="str">
            <v>작업반장</v>
          </cell>
          <cell r="B53">
            <v>73400</v>
          </cell>
        </row>
        <row r="54">
          <cell r="A54" t="str">
            <v>잠수부</v>
          </cell>
          <cell r="B54">
            <v>105600</v>
          </cell>
        </row>
        <row r="55">
          <cell r="A55" t="str">
            <v>저압케이블전공</v>
          </cell>
          <cell r="B55">
            <v>85000</v>
          </cell>
        </row>
        <row r="56">
          <cell r="A56" t="str">
            <v>절단공</v>
          </cell>
          <cell r="B56">
            <v>66300</v>
          </cell>
        </row>
        <row r="57">
          <cell r="A57" t="str">
            <v>제도사</v>
          </cell>
          <cell r="B57">
            <v>59500</v>
          </cell>
        </row>
        <row r="58">
          <cell r="A58" t="str">
            <v>제철축로공</v>
          </cell>
          <cell r="B58">
            <v>117900</v>
          </cell>
        </row>
        <row r="59">
          <cell r="A59" t="str">
            <v>조경공</v>
          </cell>
          <cell r="B59">
            <v>69400</v>
          </cell>
        </row>
        <row r="60">
          <cell r="A60" t="str">
            <v>조력공</v>
          </cell>
          <cell r="B60">
            <v>60100</v>
          </cell>
        </row>
        <row r="61">
          <cell r="A61" t="str">
            <v>조림인부</v>
          </cell>
          <cell r="B61">
            <v>46800</v>
          </cell>
        </row>
        <row r="62">
          <cell r="A62" t="str">
            <v>조적공</v>
          </cell>
          <cell r="B62">
            <v>76400</v>
          </cell>
        </row>
        <row r="63">
          <cell r="A63" t="str">
            <v>준설선기관사</v>
          </cell>
          <cell r="B63">
            <v>65400</v>
          </cell>
        </row>
        <row r="64">
          <cell r="A64" t="str">
            <v>준설선기관장</v>
          </cell>
          <cell r="B64">
            <v>79100</v>
          </cell>
        </row>
        <row r="65">
          <cell r="A65" t="str">
            <v>준설선선장</v>
          </cell>
          <cell r="B65">
            <v>89300</v>
          </cell>
        </row>
        <row r="66">
          <cell r="A66" t="str">
            <v>준설선운전사</v>
          </cell>
          <cell r="B66">
            <v>65300</v>
          </cell>
        </row>
        <row r="67">
          <cell r="A67" t="str">
            <v>준설선전기사</v>
          </cell>
          <cell r="B67">
            <v>59500</v>
          </cell>
        </row>
        <row r="68">
          <cell r="A68" t="str">
            <v>줄눈공</v>
          </cell>
          <cell r="B68">
            <v>69200</v>
          </cell>
        </row>
        <row r="69">
          <cell r="A69" t="str">
            <v>지붕잇기공</v>
          </cell>
          <cell r="B69">
            <v>77000</v>
          </cell>
        </row>
        <row r="70">
          <cell r="A70" t="str">
            <v>지적기능산업기사</v>
          </cell>
          <cell r="B70">
            <v>69700</v>
          </cell>
        </row>
        <row r="71">
          <cell r="A71" t="str">
            <v>지적기능사</v>
          </cell>
          <cell r="B71">
            <v>52500</v>
          </cell>
        </row>
        <row r="72">
          <cell r="A72" t="str">
            <v>지적기사</v>
          </cell>
          <cell r="B72">
            <v>113100</v>
          </cell>
        </row>
        <row r="73">
          <cell r="A73" t="str">
            <v>지적산업기사</v>
          </cell>
          <cell r="B73">
            <v>93700</v>
          </cell>
        </row>
        <row r="74">
          <cell r="A74" t="str">
            <v>착암공</v>
          </cell>
          <cell r="B74">
            <v>65300</v>
          </cell>
        </row>
        <row r="75">
          <cell r="A75" t="str">
            <v>창호목공</v>
          </cell>
          <cell r="B75">
            <v>64000</v>
          </cell>
        </row>
        <row r="76">
          <cell r="A76" t="str">
            <v>철골공</v>
          </cell>
          <cell r="B76">
            <v>77200</v>
          </cell>
        </row>
        <row r="77">
          <cell r="A77" t="str">
            <v>철공</v>
          </cell>
          <cell r="B77">
            <v>73500</v>
          </cell>
        </row>
        <row r="78">
          <cell r="A78" t="str">
            <v>철근공</v>
          </cell>
          <cell r="B78">
            <v>84100</v>
          </cell>
        </row>
        <row r="79">
          <cell r="A79" t="str">
            <v>철도신호공</v>
          </cell>
          <cell r="B79">
            <v>101300</v>
          </cell>
        </row>
        <row r="80">
          <cell r="A80" t="str">
            <v>철판공</v>
          </cell>
          <cell r="B80">
            <v>74200</v>
          </cell>
        </row>
        <row r="81">
          <cell r="A81" t="str">
            <v>측부</v>
          </cell>
          <cell r="B81">
            <v>34700</v>
          </cell>
        </row>
        <row r="82">
          <cell r="A82" t="str">
            <v>치장벽돌공</v>
          </cell>
          <cell r="B82">
            <v>72000</v>
          </cell>
        </row>
        <row r="83">
          <cell r="A83" t="str">
            <v>콘크리트공</v>
          </cell>
          <cell r="B83">
            <v>79200</v>
          </cell>
        </row>
        <row r="84">
          <cell r="A84" t="str">
            <v>타일공</v>
          </cell>
          <cell r="B84">
            <v>77500</v>
          </cell>
        </row>
        <row r="85">
          <cell r="A85" t="str">
            <v>통신내선공</v>
          </cell>
          <cell r="B85">
            <v>73300</v>
          </cell>
        </row>
        <row r="86">
          <cell r="A86" t="str">
            <v>통신설비공</v>
          </cell>
          <cell r="B86">
            <v>89000</v>
          </cell>
        </row>
        <row r="87">
          <cell r="A87" t="str">
            <v>통신외선공</v>
          </cell>
          <cell r="B87">
            <v>104600</v>
          </cell>
        </row>
        <row r="88">
          <cell r="A88" t="str">
            <v>통신케이블공</v>
          </cell>
          <cell r="B88">
            <v>109700</v>
          </cell>
        </row>
        <row r="89">
          <cell r="A89" t="str">
            <v>특고압케이블전공</v>
          </cell>
          <cell r="B89">
            <v>140300</v>
          </cell>
        </row>
        <row r="90">
          <cell r="A90" t="str">
            <v>특별인부</v>
          </cell>
          <cell r="B90">
            <v>64300</v>
          </cell>
        </row>
        <row r="91">
          <cell r="A91" t="str">
            <v>특수비계공</v>
          </cell>
          <cell r="B91">
            <v>89600</v>
          </cell>
        </row>
        <row r="92">
          <cell r="A92" t="str">
            <v>판넬조립공</v>
          </cell>
          <cell r="B92">
            <v>68700</v>
          </cell>
        </row>
        <row r="93">
          <cell r="A93" t="str">
            <v>포설공</v>
          </cell>
          <cell r="B93">
            <v>60600</v>
          </cell>
        </row>
        <row r="94">
          <cell r="A94" t="str">
            <v>포장공</v>
          </cell>
          <cell r="B94">
            <v>73300</v>
          </cell>
        </row>
        <row r="95">
          <cell r="A95" t="str">
            <v>플랜트기계설치공</v>
          </cell>
          <cell r="B95">
            <v>77900</v>
          </cell>
        </row>
        <row r="96">
          <cell r="A96" t="str">
            <v>플랜트배관공</v>
          </cell>
          <cell r="B96">
            <v>80300</v>
          </cell>
        </row>
        <row r="97">
          <cell r="A97" t="str">
            <v>플랜트용접공</v>
          </cell>
          <cell r="B97">
            <v>75500</v>
          </cell>
        </row>
        <row r="98">
          <cell r="A98" t="str">
            <v>플랜트전공</v>
          </cell>
          <cell r="B98">
            <v>68600</v>
          </cell>
        </row>
        <row r="99">
          <cell r="A99" t="str">
            <v>플랜트제관공</v>
          </cell>
          <cell r="B99">
            <v>65400</v>
          </cell>
        </row>
        <row r="100">
          <cell r="A100" t="str">
            <v>플랜트특수용접공</v>
          </cell>
          <cell r="B100">
            <v>103300</v>
          </cell>
        </row>
        <row r="101">
          <cell r="A101" t="str">
            <v>할석공</v>
          </cell>
          <cell r="B101">
            <v>83700</v>
          </cell>
        </row>
        <row r="102">
          <cell r="A102" t="str">
            <v>함석공</v>
          </cell>
          <cell r="B102">
            <v>72800</v>
          </cell>
        </row>
        <row r="103">
          <cell r="A103" t="str">
            <v>현도사</v>
          </cell>
          <cell r="B103">
            <v>69900</v>
          </cell>
        </row>
        <row r="104">
          <cell r="A104" t="str">
            <v>형틀목공</v>
          </cell>
          <cell r="B104">
            <v>81900</v>
          </cell>
        </row>
        <row r="105">
          <cell r="A105" t="str">
            <v>화약취급공</v>
          </cell>
          <cell r="B105">
            <v>84700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70%"/>
      <sheetName val="건축내역"/>
      <sheetName val="J直材4"/>
      <sheetName val="ilch"/>
      <sheetName val="중기사용료"/>
      <sheetName val="대,유,램"/>
      <sheetName val="국별인원"/>
      <sheetName val="전선 및 전선관"/>
      <sheetName val="2공구산출내역"/>
      <sheetName val="인건비(VOICE)"/>
      <sheetName val="명세서"/>
      <sheetName val="용산1(해보)"/>
      <sheetName val="동원인원"/>
      <sheetName val="I一般比"/>
      <sheetName val="터파기및재료"/>
      <sheetName val="Sheet1"/>
      <sheetName val="일위대가(4층원격)"/>
      <sheetName val="일위목록"/>
      <sheetName val="패널"/>
      <sheetName val="1안"/>
      <sheetName val="입찰안"/>
      <sheetName val="단가산출목록표"/>
      <sheetName val="1000 DB구축 부표"/>
      <sheetName val="DATE"/>
      <sheetName val="설계내역서"/>
      <sheetName val="내역서1999.8최종"/>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대목"/>
      <sheetName val="단가산출목록"/>
      <sheetName val="실적공사비단가"/>
      <sheetName val="대가"/>
      <sheetName val="시설물기초"/>
      <sheetName val="위치조서"/>
      <sheetName val="추가대화"/>
      <sheetName val="제경집계"/>
      <sheetName val="수량산출"/>
      <sheetName val="내역서"/>
      <sheetName val="일위대가표(유단가)"/>
      <sheetName val="기자재비"/>
      <sheetName val="단가산출"/>
      <sheetName val="산출목록표"/>
      <sheetName val="20관리비율"/>
      <sheetName val="참조자료"/>
      <sheetName val="#REF"/>
      <sheetName val="DATA"/>
      <sheetName val="데이타"/>
      <sheetName val="AV시스템"/>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원가계산서"/>
      <sheetName val="갑지"/>
      <sheetName val="집계표"/>
      <sheetName val="CT "/>
      <sheetName val="전기외주내역"/>
      <sheetName val="설계명세서"/>
      <sheetName val="유림골조"/>
      <sheetName val="건물"/>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9509"/>
      <sheetName val="공정량산출내역서 "/>
      <sheetName val="5흙막이"/>
      <sheetName val="견적서"/>
      <sheetName val="재료"/>
      <sheetName val="설치자재"/>
      <sheetName val="노임단가"/>
      <sheetName val="일위대가표(교체)"/>
      <sheetName val="2000시행총괄"/>
      <sheetName val="산출"/>
      <sheetName val="자재단가"/>
      <sheetName val="증감대비"/>
      <sheetName val="8.PILE  (돌출)"/>
      <sheetName val="공종단가"/>
      <sheetName val="도로정위치부표"/>
      <sheetName val="도로조사부표"/>
      <sheetName val="일용노임단가2001상"/>
      <sheetName val="단"/>
      <sheetName val="자료"/>
      <sheetName val="을"/>
      <sheetName val="물량산출(지점)"/>
      <sheetName val="골조시행"/>
      <sheetName val="구리토평1전기"/>
      <sheetName val="대"/>
      <sheetName val="CATV"/>
      <sheetName val="전기"/>
      <sheetName val="일위대가(출입)"/>
      <sheetName val="금액내역서"/>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2-1. 경관조명 내역총괄표"/>
      <sheetName val="날개벽"/>
      <sheetName val="식재일위대가"/>
      <sheetName val="ABUT수량-A1"/>
      <sheetName val="경율산정.XLS"/>
      <sheetName val="INPUT"/>
      <sheetName val="Sheet4"/>
      <sheetName val="단가기준"/>
      <sheetName val="현장경비"/>
      <sheetName val="공문"/>
      <sheetName val="WORK"/>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예정공정표 (2)"/>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내역"/>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전국현황"/>
      <sheetName val="일위(PN)"/>
      <sheetName val="COVER"/>
      <sheetName val="기초자료입력"/>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산출기초"/>
      <sheetName val="단가산출서_토목"/>
      <sheetName val="맨홀수량산출(1.0×1.0×1.0)"/>
      <sheetName val="예산내역"/>
      <sheetName val="총괄수지표"/>
      <sheetName val="설계내역2"/>
      <sheetName val="OPGW기별"/>
      <sheetName val="단가및재료비"/>
      <sheetName val="단가표"/>
      <sheetName val="도근좌표"/>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노임변동률"/>
      <sheetName val="산근"/>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직종별노임단가표"/>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공량산출서"/>
      <sheetName val="시장성초안camera"/>
      <sheetName val="물가자료"/>
      <sheetName val="건축원가"/>
      <sheetName val="기초단가"/>
      <sheetName val="공통가설"/>
      <sheetName val="기계경비총괄표"/>
      <sheetName val="일위대가_현장"/>
      <sheetName val="HW"/>
      <sheetName val="범용도입(1차)"/>
      <sheetName val="SW"/>
      <sheetName val="도로단위당"/>
      <sheetName val="변경내역"/>
      <sheetName val="횡배수관"/>
      <sheetName val="부분별수량산출(조합기초)"/>
      <sheetName val="내역서적용수량"/>
      <sheetName val="배수공 시멘트 및 골재량 산출"/>
      <sheetName val="가시설"/>
      <sheetName val="정산내역서"/>
      <sheetName val="Sheet2"/>
      <sheetName val="원가계산서 "/>
      <sheetName val="3.하중계산"/>
      <sheetName val="자재표"/>
      <sheetName val="A"/>
      <sheetName val="적격점수&lt;300억미만&gt;"/>
      <sheetName val="전기변내역"/>
      <sheetName val="6공구(당초)"/>
      <sheetName val="5사남"/>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현장조사"/>
      <sheetName val="총투입계"/>
      <sheetName val="산출집계표"/>
      <sheetName val="원재료출고수량"/>
      <sheetName val="b_balju-단가단가단가"/>
      <sheetName val="투찰추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8"/>
  <sheetViews>
    <sheetView showZeros="0" view="pageBreakPreview" zoomScaleNormal="100" zoomScaleSheetLayoutView="100" workbookViewId="0">
      <selection activeCell="F14" sqref="F14"/>
    </sheetView>
  </sheetViews>
  <sheetFormatPr defaultColWidth="9.44140625" defaultRowHeight="18" customHeight="1"/>
  <cols>
    <col min="1" max="2" width="3.33203125" style="1" customWidth="1"/>
    <col min="3" max="3" width="11" style="1" customWidth="1"/>
    <col min="4" max="4" width="5.33203125" style="1" customWidth="1"/>
    <col min="5" max="5" width="3" style="1" customWidth="1"/>
    <col min="6" max="6" width="14.21875" style="2" customWidth="1"/>
    <col min="7" max="7" width="7.6640625" style="2" bestFit="1" customWidth="1"/>
    <col min="8" max="9" width="5.77734375" style="3" customWidth="1"/>
    <col min="10" max="10" width="1.88671875" style="3" customWidth="1"/>
    <col min="11" max="11" width="10.21875" style="3" customWidth="1"/>
    <col min="12" max="12" width="4" style="3" customWidth="1"/>
    <col min="13" max="13" width="2.21875" style="3" customWidth="1"/>
    <col min="14" max="14" width="15.109375" style="3" bestFit="1" customWidth="1"/>
    <col min="15" max="16384" width="9.44140625" style="1"/>
  </cols>
  <sheetData>
    <row r="1" spans="1:13" ht="11.25" customHeight="1"/>
    <row r="2" spans="1:13" ht="22.5">
      <c r="A2" s="4" t="s">
        <v>880</v>
      </c>
      <c r="B2" s="5"/>
      <c r="C2" s="5"/>
      <c r="D2" s="5"/>
      <c r="E2" s="5"/>
      <c r="F2" s="6"/>
      <c r="G2" s="6"/>
      <c r="H2" s="7"/>
      <c r="I2" s="7"/>
      <c r="J2" s="7"/>
      <c r="K2" s="7"/>
      <c r="L2" s="7"/>
      <c r="M2" s="7"/>
    </row>
    <row r="3" spans="1:13" ht="12.95" customHeight="1">
      <c r="A3" s="8"/>
      <c r="B3" s="5"/>
      <c r="C3" s="5"/>
      <c r="D3" s="5"/>
      <c r="E3" s="5"/>
      <c r="F3" s="6"/>
      <c r="G3" s="6"/>
      <c r="H3" s="7"/>
      <c r="I3" s="7"/>
      <c r="J3" s="7"/>
      <c r="K3" s="7"/>
      <c r="L3" s="7"/>
      <c r="M3" s="7"/>
    </row>
    <row r="4" spans="1:13" ht="17.25" customHeight="1">
      <c r="A4" s="854" t="s">
        <v>1287</v>
      </c>
      <c r="K4" s="9"/>
      <c r="L4" s="10"/>
      <c r="M4" s="11" t="s">
        <v>79</v>
      </c>
    </row>
    <row r="5" spans="1:13" ht="45" customHeight="1">
      <c r="A5" s="12" t="s">
        <v>80</v>
      </c>
      <c r="B5" s="13"/>
      <c r="C5" s="14"/>
      <c r="D5" s="14"/>
      <c r="E5" s="14"/>
      <c r="F5" s="15" t="s">
        <v>81</v>
      </c>
      <c r="G5" s="16" t="s">
        <v>878</v>
      </c>
      <c r="H5" s="17" t="s">
        <v>82</v>
      </c>
      <c r="I5" s="18"/>
      <c r="J5" s="18"/>
      <c r="K5" s="18"/>
      <c r="L5" s="18"/>
      <c r="M5" s="19"/>
    </row>
    <row r="6" spans="1:13" ht="20.85" customHeight="1">
      <c r="A6" s="860" t="s">
        <v>83</v>
      </c>
      <c r="B6" s="860" t="s">
        <v>119</v>
      </c>
      <c r="C6" s="20" t="s">
        <v>84</v>
      </c>
      <c r="D6" s="21"/>
      <c r="E6" s="21"/>
      <c r="F6" s="22"/>
      <c r="G6" s="23"/>
      <c r="H6" s="24" t="s">
        <v>85</v>
      </c>
      <c r="I6" s="24"/>
      <c r="J6" s="24"/>
      <c r="K6" s="24"/>
      <c r="L6" s="24"/>
      <c r="M6" s="25"/>
    </row>
    <row r="7" spans="1:13" ht="20.85" customHeight="1">
      <c r="A7" s="861"/>
      <c r="B7" s="861"/>
      <c r="C7" s="26" t="s">
        <v>86</v>
      </c>
      <c r="D7" s="27"/>
      <c r="E7" s="27"/>
      <c r="F7" s="28"/>
      <c r="G7" s="29"/>
      <c r="H7" s="30"/>
      <c r="I7" s="30"/>
      <c r="J7" s="30"/>
      <c r="K7" s="30"/>
      <c r="L7" s="30"/>
      <c r="M7" s="31"/>
    </row>
    <row r="8" spans="1:13" ht="20.85" customHeight="1">
      <c r="A8" s="861"/>
      <c r="B8" s="861"/>
      <c r="C8" s="32" t="s">
        <v>105</v>
      </c>
      <c r="D8" s="33"/>
      <c r="E8" s="33"/>
      <c r="F8" s="34"/>
      <c r="G8" s="35"/>
      <c r="H8" s="36"/>
      <c r="I8" s="36"/>
      <c r="J8" s="36"/>
      <c r="K8" s="36"/>
      <c r="L8" s="36"/>
      <c r="M8" s="37"/>
    </row>
    <row r="9" spans="1:13" ht="20.85" customHeight="1">
      <c r="A9" s="861"/>
      <c r="B9" s="862"/>
      <c r="C9" s="38" t="s">
        <v>87</v>
      </c>
      <c r="D9" s="39"/>
      <c r="E9" s="39"/>
      <c r="F9" s="40"/>
      <c r="G9" s="41" t="e">
        <f>ROUND(F9/$F$32*100,4)</f>
        <v>#DIV/0!</v>
      </c>
      <c r="H9" s="42"/>
      <c r="I9" s="42"/>
      <c r="J9" s="42"/>
      <c r="K9" s="42"/>
      <c r="L9" s="42"/>
      <c r="M9" s="43"/>
    </row>
    <row r="10" spans="1:13" ht="20.85" customHeight="1">
      <c r="A10" s="861"/>
      <c r="B10" s="860" t="s">
        <v>120</v>
      </c>
      <c r="C10" s="20" t="s">
        <v>88</v>
      </c>
      <c r="D10" s="21"/>
      <c r="E10" s="21"/>
      <c r="F10" s="22"/>
      <c r="G10" s="23"/>
      <c r="H10" s="24" t="str">
        <f>+H6</f>
        <v xml:space="preserve"> &lt; 표 1 &gt; 참조</v>
      </c>
      <c r="I10" s="24"/>
      <c r="J10" s="24"/>
      <c r="K10" s="24"/>
      <c r="L10" s="24"/>
      <c r="M10" s="25"/>
    </row>
    <row r="11" spans="1:13" ht="20.85" customHeight="1">
      <c r="A11" s="861"/>
      <c r="B11" s="861"/>
      <c r="C11" s="44" t="s">
        <v>89</v>
      </c>
      <c r="D11" s="45"/>
      <c r="E11" s="45"/>
      <c r="F11" s="34"/>
      <c r="G11" s="35"/>
      <c r="H11" s="36" t="str">
        <f>" "&amp;간노계!A1&amp;" 참조"</f>
        <v xml:space="preserve"> &lt; 표 2 &gt; 참조</v>
      </c>
      <c r="I11" s="36"/>
      <c r="J11" s="36"/>
      <c r="K11" s="36"/>
      <c r="L11" s="36"/>
      <c r="M11" s="37"/>
    </row>
    <row r="12" spans="1:13" ht="20.85" customHeight="1">
      <c r="A12" s="861"/>
      <c r="B12" s="862"/>
      <c r="C12" s="38" t="s">
        <v>90</v>
      </c>
      <c r="D12" s="46"/>
      <c r="E12" s="47"/>
      <c r="F12" s="48"/>
      <c r="G12" s="41" t="e">
        <f>ROUND(F12/$F$32*100,4)</f>
        <v>#DIV/0!</v>
      </c>
      <c r="H12" s="49"/>
      <c r="I12" s="49"/>
      <c r="J12" s="49"/>
      <c r="K12" s="49"/>
      <c r="L12" s="49"/>
      <c r="M12" s="50"/>
    </row>
    <row r="13" spans="1:13" ht="20.85" customHeight="1">
      <c r="A13" s="861"/>
      <c r="B13" s="864" t="s">
        <v>877</v>
      </c>
      <c r="C13" s="51" t="s">
        <v>1284</v>
      </c>
      <c r="D13" s="27"/>
      <c r="E13" s="52"/>
      <c r="F13" s="28"/>
      <c r="G13" s="23"/>
      <c r="H13" s="30" t="str">
        <f>" "&amp;경비!A1&amp;" 참조"</f>
        <v xml:space="preserve"> &lt; 표 3 &gt; 참조</v>
      </c>
      <c r="I13" s="30"/>
      <c r="J13" s="30"/>
      <c r="K13" s="30"/>
      <c r="L13" s="30"/>
      <c r="M13" s="31"/>
    </row>
    <row r="14" spans="1:13" ht="20.85" customHeight="1">
      <c r="A14" s="861"/>
      <c r="B14" s="865"/>
      <c r="C14" s="51" t="s">
        <v>106</v>
      </c>
      <c r="D14" s="27"/>
      <c r="E14" s="52"/>
      <c r="F14" s="28"/>
      <c r="G14" s="29"/>
      <c r="H14" s="30"/>
      <c r="I14" s="30"/>
      <c r="J14" s="30"/>
      <c r="K14" s="30"/>
      <c r="L14" s="30"/>
      <c r="M14" s="31"/>
    </row>
    <row r="15" spans="1:13" ht="20.85" customHeight="1">
      <c r="A15" s="861"/>
      <c r="B15" s="865"/>
      <c r="C15" s="51" t="s">
        <v>107</v>
      </c>
      <c r="D15" s="27"/>
      <c r="E15" s="52"/>
      <c r="F15" s="28"/>
      <c r="G15" s="29"/>
      <c r="H15" s="30"/>
      <c r="I15" s="30"/>
      <c r="J15" s="30"/>
      <c r="K15" s="30"/>
      <c r="L15" s="30"/>
      <c r="M15" s="31"/>
    </row>
    <row r="16" spans="1:13" ht="20.85" customHeight="1">
      <c r="A16" s="861"/>
      <c r="B16" s="865"/>
      <c r="C16" s="51" t="s">
        <v>108</v>
      </c>
      <c r="D16" s="27"/>
      <c r="E16" s="52"/>
      <c r="F16" s="28"/>
      <c r="G16" s="29"/>
      <c r="H16" s="30"/>
      <c r="I16" s="30"/>
      <c r="J16" s="30"/>
      <c r="K16" s="30"/>
      <c r="L16" s="30"/>
      <c r="M16" s="31"/>
    </row>
    <row r="17" spans="1:13" ht="20.85" customHeight="1">
      <c r="A17" s="861"/>
      <c r="B17" s="865"/>
      <c r="C17" s="51" t="s">
        <v>109</v>
      </c>
      <c r="D17" s="27"/>
      <c r="E17" s="52"/>
      <c r="F17" s="28"/>
      <c r="G17" s="29"/>
      <c r="H17" s="30"/>
      <c r="I17" s="30"/>
      <c r="J17" s="30"/>
      <c r="K17" s="30"/>
      <c r="L17" s="30"/>
      <c r="M17" s="31"/>
    </row>
    <row r="18" spans="1:13" ht="20.85" customHeight="1">
      <c r="A18" s="861"/>
      <c r="B18" s="865"/>
      <c r="C18" s="51" t="s">
        <v>110</v>
      </c>
      <c r="D18" s="27"/>
      <c r="E18" s="52"/>
      <c r="F18" s="28">
        <v>1432693</v>
      </c>
      <c r="G18" s="29"/>
      <c r="H18" s="30"/>
      <c r="I18" s="30"/>
      <c r="J18" s="30"/>
      <c r="K18" s="30"/>
      <c r="L18" s="30"/>
      <c r="M18" s="31"/>
    </row>
    <row r="19" spans="1:13" ht="20.85" customHeight="1">
      <c r="A19" s="861"/>
      <c r="B19" s="865"/>
      <c r="C19" s="51" t="s">
        <v>111</v>
      </c>
      <c r="D19" s="27"/>
      <c r="E19" s="52"/>
      <c r="F19" s="28"/>
      <c r="G19" s="29"/>
      <c r="H19" s="30"/>
      <c r="I19" s="30"/>
      <c r="J19" s="30"/>
      <c r="K19" s="30"/>
      <c r="L19" s="30"/>
      <c r="M19" s="31"/>
    </row>
    <row r="20" spans="1:13" ht="20.85" customHeight="1">
      <c r="A20" s="861"/>
      <c r="B20" s="865"/>
      <c r="C20" s="51" t="s">
        <v>112</v>
      </c>
      <c r="D20" s="27"/>
      <c r="E20" s="52"/>
      <c r="F20" s="28"/>
      <c r="G20" s="29"/>
      <c r="H20" s="30"/>
      <c r="I20" s="30"/>
      <c r="J20" s="30"/>
      <c r="K20" s="30"/>
      <c r="L20" s="30"/>
      <c r="M20" s="31"/>
    </row>
    <row r="21" spans="1:13" ht="20.85" customHeight="1">
      <c r="A21" s="861"/>
      <c r="B21" s="865"/>
      <c r="C21" s="51" t="s">
        <v>113</v>
      </c>
      <c r="D21" s="27"/>
      <c r="E21" s="52"/>
      <c r="F21" s="28"/>
      <c r="G21" s="29"/>
      <c r="H21" s="30"/>
      <c r="I21" s="30"/>
      <c r="J21" s="30"/>
      <c r="K21" s="30"/>
      <c r="L21" s="30"/>
      <c r="M21" s="31"/>
    </row>
    <row r="22" spans="1:13" ht="20.85" customHeight="1">
      <c r="A22" s="861"/>
      <c r="B22" s="865"/>
      <c r="C22" s="51" t="s">
        <v>114</v>
      </c>
      <c r="D22" s="27"/>
      <c r="E22" s="52"/>
      <c r="F22" s="28"/>
      <c r="G22" s="29"/>
      <c r="H22" s="30"/>
      <c r="I22" s="30"/>
      <c r="J22" s="30"/>
      <c r="K22" s="30"/>
      <c r="L22" s="30"/>
      <c r="M22" s="31"/>
    </row>
    <row r="23" spans="1:13" ht="20.85" customHeight="1">
      <c r="A23" s="861"/>
      <c r="B23" s="865"/>
      <c r="C23" s="51" t="s">
        <v>115</v>
      </c>
      <c r="D23" s="27"/>
      <c r="E23" s="52"/>
      <c r="F23" s="28"/>
      <c r="G23" s="29"/>
      <c r="H23" s="30"/>
      <c r="I23" s="30"/>
      <c r="J23" s="30"/>
      <c r="K23" s="30"/>
      <c r="L23" s="30"/>
      <c r="M23" s="31"/>
    </row>
    <row r="24" spans="1:13" ht="20.85" customHeight="1">
      <c r="A24" s="861"/>
      <c r="B24" s="865"/>
      <c r="C24" s="51" t="s">
        <v>116</v>
      </c>
      <c r="D24" s="27"/>
      <c r="E24" s="52"/>
      <c r="F24" s="28"/>
      <c r="G24" s="29"/>
      <c r="H24" s="30"/>
      <c r="I24" s="30"/>
      <c r="J24" s="30"/>
      <c r="K24" s="30"/>
      <c r="L24" s="30"/>
      <c r="M24" s="31"/>
    </row>
    <row r="25" spans="1:13" ht="20.85" customHeight="1">
      <c r="A25" s="861"/>
      <c r="B25" s="865"/>
      <c r="C25" s="51" t="s">
        <v>117</v>
      </c>
      <c r="D25" s="27"/>
      <c r="E25" s="52"/>
      <c r="F25" s="28"/>
      <c r="G25" s="29"/>
      <c r="H25" s="30"/>
      <c r="I25" s="30"/>
      <c r="J25" s="30"/>
      <c r="K25" s="30"/>
      <c r="L25" s="30"/>
      <c r="M25" s="31"/>
    </row>
    <row r="26" spans="1:13" ht="20.85" customHeight="1">
      <c r="A26" s="861"/>
      <c r="B26" s="865"/>
      <c r="C26" s="53" t="s">
        <v>265</v>
      </c>
      <c r="D26" s="54"/>
      <c r="E26" s="55"/>
      <c r="F26" s="28"/>
      <c r="G26" s="29"/>
      <c r="H26" s="30"/>
      <c r="I26" s="30"/>
      <c r="J26" s="30"/>
      <c r="K26" s="30"/>
      <c r="L26" s="30"/>
      <c r="M26" s="31"/>
    </row>
    <row r="27" spans="1:13" ht="20.85" customHeight="1">
      <c r="A27" s="861"/>
      <c r="B27" s="865"/>
      <c r="C27" s="56" t="s">
        <v>118</v>
      </c>
      <c r="D27" s="45"/>
      <c r="E27" s="57"/>
      <c r="F27" s="34"/>
      <c r="G27" s="35"/>
      <c r="H27" s="36"/>
      <c r="I27" s="36"/>
      <c r="J27" s="36"/>
      <c r="K27" s="36"/>
      <c r="L27" s="36"/>
      <c r="M27" s="37"/>
    </row>
    <row r="28" spans="1:13" ht="20.85" customHeight="1">
      <c r="A28" s="862"/>
      <c r="B28" s="866"/>
      <c r="C28" s="38" t="s">
        <v>91</v>
      </c>
      <c r="D28" s="58"/>
      <c r="E28" s="59"/>
      <c r="F28" s="48"/>
      <c r="G28" s="41" t="e">
        <f t="shared" ref="G28:G32" si="0">ROUND(F28/$F$32*100,4)</f>
        <v>#DIV/0!</v>
      </c>
      <c r="H28" s="60"/>
      <c r="I28" s="60"/>
      <c r="J28" s="60"/>
      <c r="K28" s="60"/>
      <c r="L28" s="60"/>
      <c r="M28" s="61"/>
    </row>
    <row r="29" spans="1:13" ht="20.85" customHeight="1">
      <c r="A29" s="62" t="s">
        <v>92</v>
      </c>
      <c r="B29" s="63"/>
      <c r="C29" s="64"/>
      <c r="D29" s="63"/>
      <c r="E29" s="63"/>
      <c r="F29" s="48"/>
      <c r="G29" s="41" t="e">
        <f t="shared" si="0"/>
        <v>#DIV/0!</v>
      </c>
      <c r="H29" s="65" t="s">
        <v>93</v>
      </c>
      <c r="I29" s="60"/>
      <c r="J29" s="60"/>
      <c r="K29" s="60"/>
      <c r="L29" s="60"/>
      <c r="M29" s="61"/>
    </row>
    <row r="30" spans="1:13" ht="20.85" customHeight="1">
      <c r="A30" s="66" t="s">
        <v>94</v>
      </c>
      <c r="B30" s="67"/>
      <c r="C30" s="63"/>
      <c r="D30" s="68">
        <f>+일반!C22*100</f>
        <v>6</v>
      </c>
      <c r="E30" s="64" t="s">
        <v>95</v>
      </c>
      <c r="F30" s="48"/>
      <c r="G30" s="41" t="e">
        <f t="shared" si="0"/>
        <v>#DIV/0!</v>
      </c>
      <c r="H30" s="65" t="s">
        <v>96</v>
      </c>
      <c r="I30" s="69">
        <f>+D30</f>
        <v>6</v>
      </c>
      <c r="J30" s="65" t="s">
        <v>97</v>
      </c>
      <c r="K30" s="60"/>
      <c r="L30" s="60"/>
      <c r="M30" s="61"/>
    </row>
    <row r="31" spans="1:13" ht="20.85" customHeight="1">
      <c r="A31" s="66" t="s">
        <v>98</v>
      </c>
      <c r="B31" s="67"/>
      <c r="C31" s="63"/>
      <c r="D31" s="68">
        <f>+이윤!C11*100</f>
        <v>15</v>
      </c>
      <c r="E31" s="64" t="s">
        <v>95</v>
      </c>
      <c r="F31" s="48"/>
      <c r="G31" s="41" t="e">
        <f t="shared" si="0"/>
        <v>#DIV/0!</v>
      </c>
      <c r="H31" s="863" t="s">
        <v>955</v>
      </c>
      <c r="I31" s="863"/>
      <c r="J31" s="863"/>
      <c r="K31" s="863"/>
      <c r="L31" s="70">
        <f>+D31</f>
        <v>15</v>
      </c>
      <c r="M31" s="71" t="s">
        <v>97</v>
      </c>
    </row>
    <row r="32" spans="1:13" ht="20.85" customHeight="1">
      <c r="A32" s="72" t="s">
        <v>99</v>
      </c>
      <c r="B32" s="73"/>
      <c r="C32" s="73"/>
      <c r="D32" s="60"/>
      <c r="E32" s="74"/>
      <c r="F32" s="75"/>
      <c r="G32" s="41" t="e">
        <f t="shared" si="0"/>
        <v>#DIV/0!</v>
      </c>
      <c r="H32" s="65" t="s">
        <v>100</v>
      </c>
      <c r="I32" s="60"/>
      <c r="J32" s="60"/>
      <c r="K32" s="60"/>
      <c r="L32" s="60"/>
      <c r="M32" s="61"/>
    </row>
    <row r="33" spans="1:14" ht="20.85" customHeight="1">
      <c r="A33" s="76" t="s">
        <v>101</v>
      </c>
      <c r="B33" s="74"/>
      <c r="C33" s="73"/>
      <c r="D33" s="68">
        <v>10</v>
      </c>
      <c r="E33" s="77" t="s">
        <v>95</v>
      </c>
      <c r="F33" s="75"/>
      <c r="G33" s="78"/>
      <c r="H33" s="65" t="s">
        <v>198</v>
      </c>
      <c r="I33" s="69">
        <f>+D33</f>
        <v>10</v>
      </c>
      <c r="J33" s="65" t="s">
        <v>97</v>
      </c>
      <c r="K33" s="60"/>
      <c r="L33" s="60"/>
      <c r="M33" s="61"/>
    </row>
    <row r="34" spans="1:14" ht="20.85" customHeight="1">
      <c r="A34" s="72" t="s">
        <v>102</v>
      </c>
      <c r="B34" s="73"/>
      <c r="C34" s="73"/>
      <c r="D34" s="73"/>
      <c r="E34" s="74"/>
      <c r="F34" s="79">
        <f>ROUNDDOWN(+F32+F33,-3)</f>
        <v>0</v>
      </c>
      <c r="G34" s="80"/>
      <c r="H34" s="65" t="s">
        <v>103</v>
      </c>
      <c r="I34" s="60" t="s">
        <v>1289</v>
      </c>
      <c r="J34" s="60"/>
      <c r="K34" s="60"/>
      <c r="L34" s="60"/>
      <c r="M34" s="61"/>
    </row>
    <row r="35" spans="1:14" s="2" customFormat="1" ht="8.1" customHeight="1">
      <c r="A35" s="81"/>
      <c r="B35" s="82"/>
      <c r="C35" s="82"/>
      <c r="D35" s="82"/>
      <c r="E35" s="82"/>
      <c r="F35" s="83"/>
      <c r="G35" s="84"/>
      <c r="H35" s="85"/>
      <c r="I35" s="42"/>
      <c r="J35" s="42"/>
      <c r="K35" s="42"/>
      <c r="L35" s="42"/>
      <c r="M35" s="42"/>
      <c r="N35" s="86"/>
    </row>
    <row r="36" spans="1:14" s="2" customFormat="1" ht="18" customHeight="1">
      <c r="A36" s="87" t="s">
        <v>104</v>
      </c>
      <c r="H36" s="86"/>
      <c r="I36" s="86"/>
      <c r="J36" s="86"/>
      <c r="K36" s="86"/>
      <c r="L36" s="86"/>
      <c r="M36" s="86"/>
      <c r="N36" s="86"/>
    </row>
    <row r="37" spans="1:14" ht="18" customHeight="1">
      <c r="C37" s="88"/>
    </row>
    <row r="38" spans="1:14" ht="18" customHeight="1">
      <c r="C38" s="88"/>
    </row>
  </sheetData>
  <mergeCells count="5">
    <mergeCell ref="A6:A28"/>
    <mergeCell ref="H31:K31"/>
    <mergeCell ref="B6:B9"/>
    <mergeCell ref="B10:B12"/>
    <mergeCell ref="B13:B28"/>
  </mergeCells>
  <phoneticPr fontId="6" type="noConversion"/>
  <printOptions horizontalCentered="1"/>
  <pageMargins left="0.78740157480314965" right="0.78740157480314965" top="0.98425196850393704" bottom="0.98425196850393704" header="0.51181102362204722" footer="0.51181102362204722"/>
  <pageSetup paperSize="9" scale="94"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pageSetUpPr fitToPage="1"/>
  </sheetPr>
  <dimension ref="A1:J47"/>
  <sheetViews>
    <sheetView showZeros="0" view="pageBreakPreview" zoomScaleNormal="100" zoomScaleSheetLayoutView="100" workbookViewId="0"/>
  </sheetViews>
  <sheetFormatPr defaultColWidth="8.5546875" defaultRowHeight="20.100000000000001" customHeight="1"/>
  <cols>
    <col min="1" max="1" width="28" style="297" customWidth="1"/>
    <col min="2" max="2" width="8.109375" style="297" bestFit="1" customWidth="1"/>
    <col min="3" max="3" width="11.21875" style="297" customWidth="1"/>
    <col min="4" max="4" width="7.6640625" style="297" customWidth="1"/>
    <col min="5" max="5" width="5.88671875" style="297" customWidth="1"/>
    <col min="6" max="6" width="9.109375" style="297" bestFit="1" customWidth="1"/>
    <col min="7" max="8" width="10.109375" style="297" bestFit="1" customWidth="1"/>
    <col min="9" max="9" width="8.5546875" style="297"/>
    <col min="10" max="10" width="10.33203125" style="297" hidden="1" customWidth="1"/>
    <col min="11" max="16384" width="8.5546875" style="297"/>
  </cols>
  <sheetData>
    <row r="1" spans="1:10" s="279" customFormat="1" ht="20.100000000000001" customHeight="1">
      <c r="A1" s="198" t="str">
        <f>"&lt; 표 "&amp;J1&amp;" &gt;"</f>
        <v>&lt; 표 3-3 &gt;</v>
      </c>
      <c r="B1" s="278"/>
      <c r="C1" s="278"/>
      <c r="D1" s="278"/>
      <c r="E1" s="278"/>
      <c r="F1" s="278"/>
      <c r="G1" s="278"/>
      <c r="H1" s="278"/>
      <c r="J1" s="199" t="s">
        <v>1282</v>
      </c>
    </row>
    <row r="2" spans="1:10" s="279" customFormat="1" ht="22.5">
      <c r="A2" s="280" t="s">
        <v>640</v>
      </c>
      <c r="B2" s="278"/>
      <c r="C2" s="278"/>
      <c r="D2" s="278"/>
      <c r="E2" s="278"/>
      <c r="F2" s="278"/>
      <c r="G2" s="278"/>
      <c r="H2" s="278"/>
    </row>
    <row r="3" spans="1:10" s="279" customFormat="1" ht="20.100000000000001" customHeight="1">
      <c r="A3" s="281"/>
      <c r="B3" s="281"/>
      <c r="C3" s="281"/>
      <c r="D3" s="281"/>
      <c r="E3" s="281"/>
      <c r="F3" s="281"/>
      <c r="G3" s="281"/>
      <c r="H3" s="281"/>
    </row>
    <row r="4" spans="1:10" s="279" customFormat="1" ht="20.100000000000001" customHeight="1">
      <c r="A4" s="281"/>
      <c r="B4" s="281"/>
      <c r="C4" s="281"/>
      <c r="D4" s="281"/>
      <c r="E4" s="281"/>
      <c r="F4" s="281"/>
      <c r="G4" s="281"/>
      <c r="H4" s="281"/>
    </row>
    <row r="5" spans="1:10" s="279" customFormat="1" ht="39.950000000000003" customHeight="1">
      <c r="A5" s="911" t="s">
        <v>854</v>
      </c>
      <c r="B5" s="286" t="s">
        <v>990</v>
      </c>
      <c r="C5" s="283"/>
      <c r="D5" s="284"/>
      <c r="E5" s="285"/>
      <c r="F5" s="282"/>
      <c r="G5" s="286" t="s">
        <v>989</v>
      </c>
      <c r="H5" s="283"/>
      <c r="I5" s="287"/>
    </row>
    <row r="6" spans="1:10" s="279" customFormat="1" ht="30" customHeight="1">
      <c r="A6" s="912"/>
      <c r="B6" s="288" t="s">
        <v>841</v>
      </c>
      <c r="C6" s="283" t="s">
        <v>840</v>
      </c>
      <c r="D6" s="284"/>
      <c r="E6" s="285"/>
      <c r="F6" s="288" t="s">
        <v>839</v>
      </c>
      <c r="G6" s="288" t="s">
        <v>838</v>
      </c>
      <c r="H6" s="288" t="s">
        <v>838</v>
      </c>
      <c r="I6" s="287"/>
    </row>
    <row r="7" spans="1:10" s="279" customFormat="1" ht="30" customHeight="1">
      <c r="A7" s="913"/>
      <c r="B7" s="289" t="s">
        <v>59</v>
      </c>
      <c r="C7" s="289" t="s">
        <v>60</v>
      </c>
      <c r="D7" s="290" t="s">
        <v>61</v>
      </c>
      <c r="E7" s="291"/>
      <c r="F7" s="289" t="s">
        <v>511</v>
      </c>
      <c r="G7" s="289" t="s">
        <v>842</v>
      </c>
      <c r="H7" s="289" t="s">
        <v>511</v>
      </c>
    </row>
    <row r="8" spans="1:10" ht="23.1" customHeight="1">
      <c r="A8" s="292"/>
      <c r="B8" s="293"/>
      <c r="C8" s="294"/>
      <c r="D8" s="295"/>
      <c r="E8" s="296"/>
      <c r="F8" s="294"/>
      <c r="G8" s="293"/>
      <c r="H8" s="294"/>
    </row>
    <row r="9" spans="1:10" ht="23.1" customHeight="1">
      <c r="A9" s="298" t="s">
        <v>62</v>
      </c>
      <c r="B9" s="299">
        <v>3.4299999999999997E-2</v>
      </c>
      <c r="C9" s="299">
        <v>2.35E-2</v>
      </c>
      <c r="D9" s="300">
        <v>5400</v>
      </c>
      <c r="E9" s="301" t="s">
        <v>63</v>
      </c>
      <c r="F9" s="299">
        <v>2.4400000000000002E-2</v>
      </c>
      <c r="G9" s="299">
        <v>2.4400000000000002E-2</v>
      </c>
      <c r="H9" s="299">
        <v>2.6599999999999999E-2</v>
      </c>
    </row>
    <row r="10" spans="1:10" ht="23.1" customHeight="1">
      <c r="A10" s="302"/>
      <c r="B10" s="303"/>
      <c r="C10" s="303"/>
      <c r="D10" s="304"/>
      <c r="E10" s="305"/>
      <c r="F10" s="306"/>
      <c r="G10" s="306"/>
      <c r="H10" s="303"/>
    </row>
    <row r="11" spans="1:10" ht="23.1" customHeight="1">
      <c r="A11" s="292"/>
      <c r="B11" s="299"/>
      <c r="C11" s="299"/>
      <c r="D11" s="295"/>
      <c r="E11" s="296"/>
      <c r="F11" s="307"/>
      <c r="G11" s="307"/>
      <c r="H11" s="299"/>
    </row>
    <row r="12" spans="1:10" ht="23.1" customHeight="1">
      <c r="A12" s="298" t="s">
        <v>64</v>
      </c>
      <c r="B12" s="299">
        <v>2.4500000000000001E-2</v>
      </c>
      <c r="C12" s="299">
        <v>1.5699999999999999E-2</v>
      </c>
      <c r="D12" s="300">
        <v>4411</v>
      </c>
      <c r="E12" s="301" t="s">
        <v>63</v>
      </c>
      <c r="F12" s="299">
        <v>1.66E-2</v>
      </c>
      <c r="G12" s="299">
        <v>1.66E-2</v>
      </c>
      <c r="H12" s="299">
        <v>1.8100000000000002E-2</v>
      </c>
    </row>
    <row r="13" spans="1:10" ht="23.1" customHeight="1">
      <c r="A13" s="302"/>
      <c r="B13" s="299"/>
      <c r="C13" s="303"/>
      <c r="D13" s="304"/>
      <c r="E13" s="305"/>
      <c r="F13" s="306"/>
      <c r="G13" s="306"/>
      <c r="H13" s="303"/>
    </row>
    <row r="14" spans="1:10" ht="23.1" customHeight="1">
      <c r="A14" s="308"/>
      <c r="B14" s="309"/>
      <c r="C14" s="299"/>
      <c r="D14" s="295"/>
      <c r="E14" s="296"/>
      <c r="F14" s="307"/>
      <c r="G14" s="307"/>
      <c r="H14" s="299"/>
    </row>
    <row r="15" spans="1:10" ht="23.1" customHeight="1">
      <c r="A15" s="310" t="s">
        <v>65</v>
      </c>
      <c r="B15" s="311">
        <v>2.93E-2</v>
      </c>
      <c r="C15" s="299">
        <v>1.8599999999999998E-2</v>
      </c>
      <c r="D15" s="295">
        <v>5349</v>
      </c>
      <c r="E15" s="301" t="s">
        <v>63</v>
      </c>
      <c r="F15" s="299">
        <v>1.9699999999999999E-2</v>
      </c>
      <c r="G15" s="299">
        <v>1.9699999999999999E-2</v>
      </c>
      <c r="H15" s="299">
        <v>2.1499999999999998E-2</v>
      </c>
    </row>
    <row r="16" spans="1:10" ht="23.1" customHeight="1">
      <c r="A16" s="312"/>
      <c r="B16" s="313"/>
      <c r="C16" s="303"/>
      <c r="D16" s="304"/>
      <c r="E16" s="305"/>
      <c r="F16" s="306"/>
      <c r="G16" s="306"/>
      <c r="H16" s="303"/>
    </row>
    <row r="17" spans="1:10" ht="23.1" customHeight="1">
      <c r="A17" s="308"/>
      <c r="B17" s="309"/>
      <c r="C17" s="299"/>
      <c r="D17" s="295"/>
      <c r="E17" s="296"/>
      <c r="F17" s="307"/>
      <c r="G17" s="307"/>
      <c r="H17" s="299"/>
    </row>
    <row r="18" spans="1:10" ht="23.1" customHeight="1">
      <c r="A18" s="310" t="s">
        <v>66</v>
      </c>
      <c r="B18" s="314">
        <v>3.09E-2</v>
      </c>
      <c r="C18" s="299">
        <v>1.9900000000000001E-2</v>
      </c>
      <c r="D18" s="295">
        <v>5499</v>
      </c>
      <c r="E18" s="301" t="s">
        <v>63</v>
      </c>
      <c r="F18" s="299">
        <v>2.1000000000000001E-2</v>
      </c>
      <c r="G18" s="299">
        <v>2.1000000000000001E-2</v>
      </c>
      <c r="H18" s="299">
        <v>2.29E-2</v>
      </c>
    </row>
    <row r="19" spans="1:10" ht="23.1" customHeight="1">
      <c r="A19" s="312"/>
      <c r="B19" s="313"/>
      <c r="C19" s="303"/>
      <c r="D19" s="304"/>
      <c r="E19" s="305"/>
      <c r="F19" s="306"/>
      <c r="G19" s="306"/>
      <c r="H19" s="303"/>
    </row>
    <row r="20" spans="1:10" ht="23.1" customHeight="1">
      <c r="A20" s="292"/>
      <c r="B20" s="299"/>
      <c r="C20" s="299"/>
      <c r="D20" s="295"/>
      <c r="E20" s="296"/>
      <c r="F20" s="307"/>
      <c r="G20" s="307"/>
      <c r="H20" s="299"/>
    </row>
    <row r="21" spans="1:10" ht="23.1" customHeight="1">
      <c r="A21" s="298" t="s">
        <v>67</v>
      </c>
      <c r="B21" s="299">
        <v>1.8499999999999999E-2</v>
      </c>
      <c r="C21" s="299">
        <v>1.2E-2</v>
      </c>
      <c r="D21" s="295">
        <v>3250</v>
      </c>
      <c r="E21" s="301" t="s">
        <v>63</v>
      </c>
      <c r="F21" s="299">
        <v>1.2699999999999999E-2</v>
      </c>
      <c r="G21" s="299">
        <v>1.2699999999999999E-2</v>
      </c>
      <c r="H21" s="299">
        <v>1.38E-2</v>
      </c>
    </row>
    <row r="22" spans="1:10" ht="23.1" customHeight="1">
      <c r="A22" s="302"/>
      <c r="B22" s="303"/>
      <c r="C22" s="303"/>
      <c r="D22" s="304"/>
      <c r="E22" s="305"/>
      <c r="F22" s="306"/>
      <c r="G22" s="303"/>
      <c r="H22" s="303"/>
    </row>
    <row r="23" spans="1:10" s="319" customFormat="1" ht="13.5" customHeight="1">
      <c r="A23" s="315" t="s">
        <v>512</v>
      </c>
      <c r="B23" s="316"/>
      <c r="C23" s="316"/>
      <c r="D23" s="317"/>
      <c r="E23" s="317"/>
      <c r="F23" s="318"/>
      <c r="G23" s="316"/>
      <c r="H23" s="316"/>
      <c r="I23" s="315"/>
    </row>
    <row r="24" spans="1:10" s="319" customFormat="1" ht="13.5" customHeight="1">
      <c r="A24" s="320" t="s">
        <v>1162</v>
      </c>
      <c r="I24" s="320"/>
      <c r="J24" s="321"/>
    </row>
    <row r="25" spans="1:10" s="319" customFormat="1" ht="13.5" customHeight="1">
      <c r="A25" s="320" t="s">
        <v>853</v>
      </c>
      <c r="I25" s="320"/>
    </row>
    <row r="26" spans="1:10" s="319" customFormat="1" ht="13.5" customHeight="1">
      <c r="A26" s="320" t="s">
        <v>852</v>
      </c>
      <c r="I26" s="320"/>
    </row>
    <row r="27" spans="1:10" s="319" customFormat="1" ht="13.5" customHeight="1">
      <c r="A27" s="225" t="str">
        <f>보험료!A30</f>
        <v xml:space="preserve">     ② 조달청 원가계산 제비율 기준 참조(2023.1.2. 기초금액 발표분부터 적용)</v>
      </c>
      <c r="I27" s="225"/>
    </row>
    <row r="28" spans="1:10" s="319" customFormat="1" ht="13.5" customHeight="1">
      <c r="A28" s="320" t="s">
        <v>513</v>
      </c>
      <c r="I28" s="320"/>
    </row>
    <row r="29" spans="1:10" s="319" customFormat="1" ht="13.5" customHeight="1">
      <c r="A29" s="320" t="s">
        <v>843</v>
      </c>
      <c r="I29" s="320"/>
    </row>
    <row r="30" spans="1:10" s="319" customFormat="1" ht="13.5" customHeight="1">
      <c r="A30" s="320" t="s">
        <v>844</v>
      </c>
      <c r="I30" s="320"/>
      <c r="J30" s="322"/>
    </row>
    <row r="31" spans="1:10" s="319" customFormat="1" ht="13.5" customHeight="1">
      <c r="A31" s="320" t="s">
        <v>845</v>
      </c>
      <c r="I31" s="320"/>
    </row>
    <row r="32" spans="1:10" s="319" customFormat="1" ht="13.5" customHeight="1">
      <c r="A32" s="320" t="s">
        <v>846</v>
      </c>
      <c r="I32" s="320"/>
    </row>
    <row r="33" spans="1:9" s="319" customFormat="1" ht="13.5" customHeight="1">
      <c r="A33" s="319" t="s">
        <v>847</v>
      </c>
    </row>
    <row r="34" spans="1:9" s="319" customFormat="1" ht="13.5" customHeight="1">
      <c r="A34" s="320" t="s">
        <v>514</v>
      </c>
      <c r="I34" s="320"/>
    </row>
    <row r="35" spans="1:9" s="319" customFormat="1" ht="13.5" customHeight="1">
      <c r="A35" s="320" t="s">
        <v>515</v>
      </c>
      <c r="I35" s="320"/>
    </row>
    <row r="36" spans="1:9" s="319" customFormat="1" ht="13.5" customHeight="1">
      <c r="A36" s="320" t="s">
        <v>977</v>
      </c>
      <c r="I36" s="320"/>
    </row>
    <row r="37" spans="1:9" s="319" customFormat="1" ht="13.5" customHeight="1">
      <c r="A37" s="320" t="s">
        <v>516</v>
      </c>
      <c r="I37" s="320"/>
    </row>
    <row r="38" spans="1:9" s="319" customFormat="1" ht="13.5" customHeight="1">
      <c r="A38" s="320" t="s">
        <v>517</v>
      </c>
      <c r="I38" s="320"/>
    </row>
    <row r="39" spans="1:9" s="319" customFormat="1" ht="13.5" customHeight="1">
      <c r="A39" s="320" t="s">
        <v>957</v>
      </c>
      <c r="I39" s="320"/>
    </row>
    <row r="40" spans="1:9" s="319" customFormat="1" ht="13.5" customHeight="1">
      <c r="A40" s="319" t="s">
        <v>848</v>
      </c>
    </row>
    <row r="41" spans="1:9" s="319" customFormat="1" ht="13.5" customHeight="1">
      <c r="A41" s="319" t="s">
        <v>849</v>
      </c>
    </row>
    <row r="42" spans="1:9" s="319" customFormat="1" ht="13.5" customHeight="1">
      <c r="A42" s="319" t="s">
        <v>850</v>
      </c>
    </row>
    <row r="43" spans="1:9" ht="13.5" customHeight="1">
      <c r="A43" s="319" t="s">
        <v>958</v>
      </c>
      <c r="B43" s="319"/>
      <c r="C43" s="319"/>
      <c r="D43" s="319"/>
      <c r="E43" s="319"/>
      <c r="F43" s="319"/>
      <c r="G43" s="319"/>
      <c r="H43" s="319"/>
      <c r="I43" s="319"/>
    </row>
    <row r="44" spans="1:9" ht="13.5" customHeight="1">
      <c r="A44" s="319" t="s">
        <v>851</v>
      </c>
      <c r="B44" s="319"/>
      <c r="C44" s="319"/>
      <c r="D44" s="319"/>
      <c r="E44" s="319"/>
      <c r="F44" s="319"/>
      <c r="G44" s="319"/>
      <c r="H44" s="319"/>
      <c r="I44" s="319"/>
    </row>
    <row r="45" spans="1:9" ht="13.5" customHeight="1">
      <c r="A45" s="319" t="s">
        <v>518</v>
      </c>
      <c r="B45" s="319"/>
      <c r="C45" s="319"/>
      <c r="D45" s="319"/>
      <c r="E45" s="319"/>
      <c r="F45" s="319"/>
      <c r="G45" s="319"/>
      <c r="H45" s="319"/>
      <c r="I45" s="319"/>
    </row>
    <row r="46" spans="1:9" ht="13.5" customHeight="1">
      <c r="A46" s="319" t="s">
        <v>1164</v>
      </c>
      <c r="I46" s="319"/>
    </row>
    <row r="47" spans="1:9" ht="20.100000000000001" customHeight="1">
      <c r="A47" s="319"/>
    </row>
  </sheetData>
  <mergeCells count="1">
    <mergeCell ref="A5:A7"/>
  </mergeCells>
  <phoneticPr fontId="6" type="noConversion"/>
  <printOptions horizontalCentered="1"/>
  <pageMargins left="0.78740157480314965" right="0.78740157480314965" top="0.98425196850393704" bottom="0.98425196850393704" header="0.51181102362204722" footer="0.51181102362204722"/>
  <pageSetup paperSize="9" scale="82" fitToHeight="100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pageSetUpPr fitToPage="1"/>
  </sheetPr>
  <dimension ref="A1:G30"/>
  <sheetViews>
    <sheetView showZeros="0" view="pageBreakPreview" zoomScaleNormal="100" zoomScaleSheetLayoutView="100" workbookViewId="0"/>
  </sheetViews>
  <sheetFormatPr defaultColWidth="7.44140625" defaultRowHeight="20.100000000000001" customHeight="1"/>
  <cols>
    <col min="1" max="1" width="25.44140625" style="92" customWidth="1"/>
    <col min="2" max="2" width="24.88671875" style="92" bestFit="1" customWidth="1"/>
    <col min="3" max="3" width="11.44140625" style="255" bestFit="1" customWidth="1"/>
    <col min="4" max="4" width="13" style="92" customWidth="1"/>
    <col min="5" max="5" width="3.77734375" style="92" customWidth="1"/>
    <col min="6" max="6" width="0" style="92" hidden="1" customWidth="1"/>
    <col min="7" max="16384" width="7.44140625" style="92"/>
  </cols>
  <sheetData>
    <row r="1" spans="1:6" ht="20.100000000000001" customHeight="1">
      <c r="A1" s="198" t="str">
        <f>"&lt; 표 "&amp;F1&amp;" &gt;"</f>
        <v>&lt; 표 4 &gt;</v>
      </c>
      <c r="B1" s="90"/>
      <c r="C1" s="226"/>
      <c r="D1" s="90"/>
      <c r="F1" s="199" t="s">
        <v>822</v>
      </c>
    </row>
    <row r="2" spans="1:6" ht="22.5">
      <c r="A2" s="93" t="s">
        <v>643</v>
      </c>
      <c r="B2" s="90"/>
      <c r="C2" s="226"/>
      <c r="D2" s="90"/>
    </row>
    <row r="3" spans="1:6" ht="20.100000000000001" customHeight="1">
      <c r="A3" s="95"/>
      <c r="B3" s="90"/>
      <c r="C3" s="226"/>
      <c r="D3" s="90"/>
    </row>
    <row r="4" spans="1:6" s="94" customFormat="1" ht="20.100000000000001" customHeight="1">
      <c r="C4" s="227"/>
      <c r="D4" s="96" t="s">
        <v>639</v>
      </c>
    </row>
    <row r="5" spans="1:6" s="204" customFormat="1" ht="30" customHeight="1">
      <c r="A5" s="201" t="s">
        <v>68</v>
      </c>
      <c r="B5" s="202" t="s">
        <v>69</v>
      </c>
      <c r="C5" s="203" t="s">
        <v>236</v>
      </c>
      <c r="D5" s="202" t="s">
        <v>237</v>
      </c>
    </row>
    <row r="6" spans="1:6" s="94" customFormat="1" ht="24.95" customHeight="1">
      <c r="A6" s="228" t="s">
        <v>238</v>
      </c>
      <c r="B6" s="229"/>
      <c r="C6" s="229"/>
      <c r="D6" s="230"/>
    </row>
    <row r="7" spans="1:6" s="94" customFormat="1" ht="24.95" customHeight="1">
      <c r="A7" s="231" t="s">
        <v>607</v>
      </c>
      <c r="B7" s="232" t="s">
        <v>172</v>
      </c>
      <c r="C7" s="233">
        <v>0.06</v>
      </c>
      <c r="D7" s="234"/>
      <c r="F7" s="212"/>
    </row>
    <row r="8" spans="1:6" s="94" customFormat="1" ht="24.95" customHeight="1">
      <c r="A8" s="235"/>
      <c r="B8" s="232" t="s">
        <v>173</v>
      </c>
      <c r="C8" s="233">
        <v>5.5E-2</v>
      </c>
      <c r="D8" s="234"/>
    </row>
    <row r="9" spans="1:6" s="94" customFormat="1" ht="24.95" customHeight="1">
      <c r="A9" s="236"/>
      <c r="B9" s="237" t="s">
        <v>174</v>
      </c>
      <c r="C9" s="237">
        <v>0.05</v>
      </c>
      <c r="D9" s="238"/>
    </row>
    <row r="10" spans="1:6" s="94" customFormat="1" ht="24.95" customHeight="1">
      <c r="A10" s="231" t="s">
        <v>239</v>
      </c>
      <c r="B10" s="232" t="s">
        <v>176</v>
      </c>
      <c r="C10" s="239">
        <v>0.06</v>
      </c>
      <c r="D10" s="240"/>
    </row>
    <row r="11" spans="1:6" s="94" customFormat="1" ht="24.95" customHeight="1">
      <c r="A11" s="231" t="s">
        <v>240</v>
      </c>
      <c r="B11" s="232" t="s">
        <v>175</v>
      </c>
      <c r="C11" s="233">
        <v>5.5E-2</v>
      </c>
      <c r="D11" s="234"/>
    </row>
    <row r="12" spans="1:6" s="94" customFormat="1" ht="24.95" customHeight="1">
      <c r="A12" s="235" t="s">
        <v>241</v>
      </c>
      <c r="B12" s="232" t="s">
        <v>177</v>
      </c>
      <c r="C12" s="233">
        <v>0.05</v>
      </c>
      <c r="D12" s="241"/>
    </row>
    <row r="13" spans="1:6" s="213" customFormat="1" ht="24.95" customHeight="1">
      <c r="A13" s="242" t="s">
        <v>242</v>
      </c>
      <c r="B13" s="243"/>
      <c r="C13" s="229"/>
      <c r="D13" s="243"/>
      <c r="E13" s="211"/>
    </row>
    <row r="14" spans="1:6" s="94" customFormat="1" ht="24.95" customHeight="1">
      <c r="A14" s="231" t="s">
        <v>273</v>
      </c>
      <c r="B14" s="232" t="s">
        <v>187</v>
      </c>
      <c r="C14" s="233">
        <v>0.06</v>
      </c>
      <c r="D14" s="233"/>
      <c r="F14" s="212"/>
    </row>
    <row r="15" spans="1:6" s="94" customFormat="1" ht="24.95" customHeight="1">
      <c r="A15" s="235" t="s">
        <v>272</v>
      </c>
      <c r="B15" s="232" t="s">
        <v>188</v>
      </c>
      <c r="C15" s="233">
        <v>5.5E-2</v>
      </c>
      <c r="D15" s="233"/>
    </row>
    <row r="16" spans="1:6" s="94" customFormat="1" ht="24.95" customHeight="1">
      <c r="A16" s="235"/>
      <c r="B16" s="232" t="s">
        <v>189</v>
      </c>
      <c r="C16" s="233">
        <v>0.05</v>
      </c>
      <c r="D16" s="233"/>
    </row>
    <row r="17" spans="1:7" s="94" customFormat="1" ht="24.95" customHeight="1">
      <c r="A17" s="236"/>
      <c r="B17" s="244" t="s">
        <v>190</v>
      </c>
      <c r="C17" s="237">
        <v>4.4999999999999998E-2</v>
      </c>
      <c r="D17" s="237"/>
    </row>
    <row r="18" spans="1:7" s="94" customFormat="1" ht="24.95" customHeight="1">
      <c r="A18" s="231" t="s">
        <v>973</v>
      </c>
      <c r="B18" s="232" t="s">
        <v>191</v>
      </c>
      <c r="C18" s="233">
        <v>0.06</v>
      </c>
      <c r="D18" s="233"/>
      <c r="F18" s="212"/>
    </row>
    <row r="19" spans="1:7" s="94" customFormat="1" ht="24.95" customHeight="1">
      <c r="A19" s="235" t="s">
        <v>974</v>
      </c>
      <c r="B19" s="232" t="s">
        <v>192</v>
      </c>
      <c r="C19" s="233">
        <v>5.5E-2</v>
      </c>
      <c r="D19" s="233"/>
    </row>
    <row r="20" spans="1:7" s="94" customFormat="1" ht="24.95" customHeight="1">
      <c r="A20" s="235"/>
      <c r="B20" s="232" t="s">
        <v>193</v>
      </c>
      <c r="C20" s="233">
        <v>0.05</v>
      </c>
      <c r="D20" s="233"/>
    </row>
    <row r="21" spans="1:7" s="94" customFormat="1" ht="24.95" customHeight="1">
      <c r="A21" s="235"/>
      <c r="B21" s="232" t="s">
        <v>194</v>
      </c>
      <c r="C21" s="234">
        <v>4.4999999999999998E-2</v>
      </c>
      <c r="D21" s="234"/>
    </row>
    <row r="22" spans="1:7" s="94" customFormat="1" ht="21" customHeight="1">
      <c r="A22" s="245" t="s">
        <v>309</v>
      </c>
      <c r="B22" s="207"/>
      <c r="C22" s="246">
        <f>+C10</f>
        <v>0.06</v>
      </c>
      <c r="D22" s="220"/>
    </row>
    <row r="23" spans="1:7" s="94" customFormat="1" ht="22.5" customHeight="1">
      <c r="A23" s="247" t="s">
        <v>243</v>
      </c>
      <c r="B23" s="222"/>
      <c r="C23" s="223"/>
      <c r="D23" s="224"/>
    </row>
    <row r="24" spans="1:7" s="94" customFormat="1" ht="22.5" customHeight="1">
      <c r="A24" s="97" t="str">
        <f>퇴직공제율!A10</f>
        <v xml:space="preserve">     ① 예정가격 작성기준(기획재정부 계약예규 제577호, 2021.12.1.)</v>
      </c>
      <c r="B24" s="248"/>
      <c r="C24" s="249"/>
      <c r="D24" s="250"/>
    </row>
    <row r="25" spans="1:7" s="94" customFormat="1" ht="22.5" customHeight="1">
      <c r="A25" s="225" t="s">
        <v>831</v>
      </c>
      <c r="B25" s="97"/>
      <c r="C25" s="251"/>
      <c r="D25" s="97"/>
    </row>
    <row r="26" spans="1:7" s="212" customFormat="1" ht="22.5" customHeight="1">
      <c r="A26" s="225" t="str">
        <f>보험료!A19</f>
        <v xml:space="preserve">     ② 조달청 원가계산 제비율 기준 참조(2023.1.2. 기초금액 발표분부터 적용)</v>
      </c>
      <c r="B26" s="252"/>
      <c r="C26" s="253"/>
      <c r="D26" s="252"/>
      <c r="F26" s="254"/>
      <c r="G26" s="225"/>
    </row>
    <row r="27" spans="1:7" s="212" customFormat="1" ht="22.5" customHeight="1">
      <c r="A27" s="225" t="s">
        <v>245</v>
      </c>
      <c r="B27" s="252"/>
      <c r="C27" s="253"/>
      <c r="D27" s="252"/>
    </row>
    <row r="28" spans="1:7" s="212" customFormat="1" ht="22.5" customHeight="1">
      <c r="A28" s="225" t="s">
        <v>246</v>
      </c>
      <c r="B28" s="252"/>
      <c r="C28" s="253"/>
      <c r="D28" s="252"/>
    </row>
    <row r="29" spans="1:7" s="94" customFormat="1" ht="22.5" customHeight="1">
      <c r="A29" s="225" t="s">
        <v>269</v>
      </c>
      <c r="B29" s="97"/>
      <c r="C29" s="251"/>
      <c r="D29" s="97"/>
    </row>
    <row r="30" spans="1:7" ht="18" customHeight="1"/>
  </sheetData>
  <phoneticPr fontId="6" type="noConversion"/>
  <printOptions horizontalCentered="1"/>
  <pageMargins left="0.78740157480314965" right="0.78740157480314965" top="0.98425196850393704" bottom="0.98425196850393704" header="0.51181102362204722" footer="0.51181102362204722"/>
  <pageSetup paperSize="9" scale="99" fitToHeight="100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pageSetUpPr fitToPage="1"/>
  </sheetPr>
  <dimension ref="A1:F37"/>
  <sheetViews>
    <sheetView view="pageBreakPreview" zoomScaleNormal="100" zoomScaleSheetLayoutView="100" workbookViewId="0"/>
  </sheetViews>
  <sheetFormatPr defaultColWidth="7.44140625" defaultRowHeight="20.100000000000001" customHeight="1"/>
  <cols>
    <col min="1" max="1" width="21.6640625" style="92" customWidth="1"/>
    <col min="2" max="2" width="24.88671875" style="92" bestFit="1" customWidth="1"/>
    <col min="3" max="4" width="13.6640625" style="92" customWidth="1"/>
    <col min="5" max="5" width="1.6640625" style="92" customWidth="1"/>
    <col min="6" max="6" width="0" style="92" hidden="1" customWidth="1"/>
    <col min="7" max="16384" width="7.44140625" style="92"/>
  </cols>
  <sheetData>
    <row r="1" spans="1:6" ht="20.100000000000001" customHeight="1">
      <c r="A1" s="198" t="str">
        <f>"&lt; 표 "&amp;F1&amp;" &gt;"</f>
        <v>&lt; 표 5 &gt;</v>
      </c>
      <c r="B1" s="90"/>
      <c r="C1" s="90"/>
      <c r="D1" s="90"/>
      <c r="F1" s="199" t="s">
        <v>823</v>
      </c>
    </row>
    <row r="2" spans="1:6" ht="22.5">
      <c r="A2" s="93" t="s">
        <v>644</v>
      </c>
      <c r="B2" s="90"/>
      <c r="C2" s="90"/>
      <c r="D2" s="90"/>
    </row>
    <row r="3" spans="1:6" ht="20.100000000000001" customHeight="1">
      <c r="A3" s="95"/>
      <c r="B3" s="90"/>
      <c r="C3" s="90"/>
      <c r="D3" s="90"/>
    </row>
    <row r="4" spans="1:6" ht="20.100000000000001" customHeight="1">
      <c r="D4" s="200" t="s">
        <v>639</v>
      </c>
    </row>
    <row r="5" spans="1:6" s="204" customFormat="1" ht="42.2" customHeight="1">
      <c r="A5" s="201" t="s">
        <v>68</v>
      </c>
      <c r="B5" s="202" t="s">
        <v>69</v>
      </c>
      <c r="C5" s="203" t="s">
        <v>73</v>
      </c>
      <c r="D5" s="202" t="s">
        <v>74</v>
      </c>
    </row>
    <row r="6" spans="1:6" s="94" customFormat="1" ht="45" customHeight="1">
      <c r="A6" s="205" t="s">
        <v>226</v>
      </c>
      <c r="B6" s="206"/>
      <c r="C6" s="206">
        <v>0.15</v>
      </c>
      <c r="D6" s="207"/>
    </row>
    <row r="7" spans="1:6" s="213" customFormat="1" ht="45" customHeight="1">
      <c r="A7" s="914" t="s">
        <v>75</v>
      </c>
      <c r="B7" s="208" t="s">
        <v>70</v>
      </c>
      <c r="C7" s="209">
        <v>0.15</v>
      </c>
      <c r="D7" s="210"/>
      <c r="E7" s="211"/>
      <c r="F7" s="212"/>
    </row>
    <row r="8" spans="1:6" s="94" customFormat="1" ht="45" customHeight="1">
      <c r="A8" s="915"/>
      <c r="B8" s="214" t="s">
        <v>227</v>
      </c>
      <c r="C8" s="215">
        <v>0.12</v>
      </c>
      <c r="D8" s="215"/>
    </row>
    <row r="9" spans="1:6" s="94" customFormat="1" ht="45" customHeight="1">
      <c r="A9" s="915"/>
      <c r="B9" s="214" t="s">
        <v>160</v>
      </c>
      <c r="C9" s="216">
        <v>0.1</v>
      </c>
      <c r="D9" s="216"/>
    </row>
    <row r="10" spans="1:6" s="94" customFormat="1" ht="45" customHeight="1">
      <c r="A10" s="916"/>
      <c r="B10" s="217" t="s">
        <v>161</v>
      </c>
      <c r="C10" s="217">
        <v>0.09</v>
      </c>
      <c r="D10" s="217"/>
    </row>
    <row r="11" spans="1:6" s="94" customFormat="1" ht="45" customHeight="1">
      <c r="A11" s="218" t="s">
        <v>308</v>
      </c>
      <c r="B11" s="207"/>
      <c r="C11" s="219">
        <f>+C7</f>
        <v>0.15</v>
      </c>
      <c r="D11" s="220"/>
      <c r="F11" s="103"/>
    </row>
    <row r="12" spans="1:6" s="94" customFormat="1" ht="22.5" customHeight="1">
      <c r="A12" s="221" t="s">
        <v>381</v>
      </c>
      <c r="B12" s="222"/>
      <c r="C12" s="223"/>
      <c r="D12" s="224"/>
    </row>
    <row r="13" spans="1:6" s="94" customFormat="1" ht="22.5" customHeight="1">
      <c r="A13" s="97" t="str">
        <f>일반!A24</f>
        <v xml:space="preserve">     ① 예정가격 작성기준(기획재정부 계약예규 제577호, 2021.12.1.)</v>
      </c>
      <c r="B13" s="97"/>
      <c r="C13" s="97"/>
      <c r="D13" s="97"/>
    </row>
    <row r="14" spans="1:6" s="94" customFormat="1" ht="22.5" customHeight="1">
      <c r="A14" s="225" t="s">
        <v>830</v>
      </c>
      <c r="B14" s="97"/>
      <c r="C14" s="97"/>
      <c r="D14" s="97"/>
    </row>
    <row r="15" spans="1:6" s="94" customFormat="1" ht="22.5" customHeight="1">
      <c r="A15" s="225" t="str">
        <f>일반!A26</f>
        <v xml:space="preserve">     ② 조달청 원가계산 제비율 기준 참조(2023.1.2. 기초금액 발표분부터 적용)</v>
      </c>
      <c r="B15" s="97"/>
      <c r="C15" s="97"/>
      <c r="D15" s="97"/>
    </row>
    <row r="16" spans="1:6" s="94" customFormat="1" ht="22.5" customHeight="1">
      <c r="A16" s="225" t="s">
        <v>259</v>
      </c>
      <c r="B16" s="97"/>
      <c r="C16" s="97"/>
      <c r="D16" s="97"/>
    </row>
    <row r="17" spans="2:4" s="94" customFormat="1" ht="22.5" customHeight="1">
      <c r="B17" s="97"/>
      <c r="C17" s="97"/>
      <c r="D17" s="97"/>
    </row>
    <row r="18" spans="2:4" s="94" customFormat="1" ht="18" customHeight="1"/>
    <row r="19" spans="2:4" s="94" customFormat="1" ht="18" customHeight="1"/>
    <row r="20" spans="2:4" s="94" customFormat="1" ht="20.100000000000001" customHeight="1"/>
    <row r="21" spans="2:4" s="94" customFormat="1" ht="20.100000000000001" customHeight="1"/>
    <row r="22" spans="2:4" s="94" customFormat="1" ht="20.100000000000001" customHeight="1"/>
    <row r="23" spans="2:4" s="94" customFormat="1" ht="20.100000000000001" customHeight="1"/>
    <row r="24" spans="2:4" s="94" customFormat="1" ht="20.100000000000001" customHeight="1"/>
    <row r="25" spans="2:4" s="94" customFormat="1" ht="20.100000000000001" customHeight="1"/>
    <row r="26" spans="2:4" s="94" customFormat="1" ht="20.100000000000001" customHeight="1"/>
    <row r="27" spans="2:4" s="94" customFormat="1" ht="20.100000000000001" customHeight="1"/>
    <row r="28" spans="2:4" s="94" customFormat="1" ht="20.100000000000001" customHeight="1"/>
    <row r="29" spans="2:4" s="94" customFormat="1" ht="20.100000000000001" customHeight="1"/>
    <row r="30" spans="2:4" s="94" customFormat="1" ht="20.100000000000001" customHeight="1"/>
    <row r="31" spans="2:4" s="94" customFormat="1" ht="20.100000000000001" customHeight="1"/>
    <row r="32" spans="2:4" s="94" customFormat="1" ht="20.100000000000001" customHeight="1"/>
    <row r="33" s="94" customFormat="1" ht="20.100000000000001" customHeight="1"/>
    <row r="34" s="94" customFormat="1" ht="20.100000000000001" customHeight="1"/>
    <row r="35" s="94" customFormat="1" ht="20.100000000000001" customHeight="1"/>
    <row r="36" s="94" customFormat="1" ht="20.100000000000001" customHeight="1"/>
    <row r="37" s="94" customFormat="1" ht="20.100000000000001" customHeight="1"/>
  </sheetData>
  <mergeCells count="1">
    <mergeCell ref="A7:A10"/>
  </mergeCells>
  <phoneticPr fontId="6"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FF0000"/>
    <pageSetUpPr fitToPage="1"/>
  </sheetPr>
  <dimension ref="A1:N28"/>
  <sheetViews>
    <sheetView showZeros="0" view="pageBreakPreview" topLeftCell="A4" zoomScaleNormal="100" zoomScaleSheetLayoutView="100" workbookViewId="0">
      <selection activeCell="E12" sqref="E12"/>
    </sheetView>
  </sheetViews>
  <sheetFormatPr defaultColWidth="7.44140625" defaultRowHeight="25.5" customHeight="1"/>
  <cols>
    <col min="1" max="1" width="5.77734375" style="595" customWidth="1"/>
    <col min="2" max="2" width="20.33203125" style="595" customWidth="1"/>
    <col min="3" max="5" width="15.6640625" style="595" customWidth="1"/>
    <col min="6" max="6" width="1.44140625" style="595" customWidth="1"/>
    <col min="7" max="16384" width="7.44140625" style="595"/>
  </cols>
  <sheetData>
    <row r="1" spans="1:14" s="494" customFormat="1" ht="25.5" customHeight="1">
      <c r="A1" s="198" t="str">
        <f>"&lt; 표 "&amp;G1&amp;" &gt;"</f>
        <v>&lt; 표 3-1 &gt;</v>
      </c>
      <c r="B1" s="522"/>
      <c r="C1" s="566"/>
      <c r="D1" s="566"/>
      <c r="E1" s="493"/>
      <c r="G1" s="199" t="s">
        <v>817</v>
      </c>
    </row>
    <row r="2" spans="1:14" s="494" customFormat="1" ht="25.5" customHeight="1">
      <c r="A2" s="495" t="s">
        <v>631</v>
      </c>
      <c r="B2" s="495"/>
      <c r="C2" s="495"/>
      <c r="D2" s="495"/>
      <c r="E2" s="493"/>
    </row>
    <row r="3" spans="1:14" s="494" customFormat="1" ht="25.5" customHeight="1">
      <c r="A3" s="495"/>
      <c r="B3" s="495"/>
      <c r="C3" s="495"/>
      <c r="D3" s="495"/>
      <c r="E3" s="493"/>
    </row>
    <row r="4" spans="1:14" s="496" customFormat="1" ht="25.5" customHeight="1">
      <c r="A4" s="94"/>
      <c r="B4" s="94"/>
      <c r="E4" s="567" t="s">
        <v>411</v>
      </c>
    </row>
    <row r="5" spans="1:14" s="497" customFormat="1" ht="25.5" customHeight="1">
      <c r="A5" s="917" t="s">
        <v>414</v>
      </c>
      <c r="B5" s="917"/>
      <c r="C5" s="652" t="s">
        <v>382</v>
      </c>
      <c r="D5" s="653" t="s">
        <v>412</v>
      </c>
      <c r="E5" s="653" t="s">
        <v>413</v>
      </c>
    </row>
    <row r="6" spans="1:14" s="580" customFormat="1" ht="24.2" customHeight="1">
      <c r="A6" s="899" t="s">
        <v>218</v>
      </c>
      <c r="B6" s="654" t="s">
        <v>542</v>
      </c>
      <c r="C6" s="655">
        <f>+조달청경비율!E7</f>
        <v>2.2499999999999998E-3</v>
      </c>
      <c r="D6" s="655">
        <f>+완성경비율!F5</f>
        <v>1.72E-3</v>
      </c>
      <c r="E6" s="656" t="s">
        <v>659</v>
      </c>
      <c r="G6" s="579" t="s">
        <v>223</v>
      </c>
      <c r="M6" s="497"/>
      <c r="N6" s="497"/>
    </row>
    <row r="7" spans="1:14" s="580" customFormat="1" ht="24.2" customHeight="1">
      <c r="A7" s="900"/>
      <c r="B7" s="581" t="s">
        <v>543</v>
      </c>
      <c r="C7" s="582">
        <f>+조달청경비율!E8</f>
        <v>2.223E-2</v>
      </c>
      <c r="D7" s="582">
        <f>+완성경비율!F6</f>
        <v>1.6959999999999999E-2</v>
      </c>
      <c r="E7" s="657">
        <f>MIN(C7,D7)</f>
        <v>1.6959999999999999E-2</v>
      </c>
      <c r="M7" s="497"/>
      <c r="N7" s="497"/>
    </row>
    <row r="8" spans="1:14" s="580" customFormat="1" ht="24.2" customHeight="1">
      <c r="A8" s="900"/>
      <c r="B8" s="581" t="s">
        <v>1270</v>
      </c>
      <c r="C8" s="582"/>
      <c r="D8" s="582"/>
      <c r="E8" s="657" t="s">
        <v>1271</v>
      </c>
      <c r="M8" s="497"/>
      <c r="N8" s="497"/>
    </row>
    <row r="9" spans="1:14" s="580" customFormat="1" ht="24.2" customHeight="1">
      <c r="A9" s="900"/>
      <c r="B9" s="581" t="s">
        <v>544</v>
      </c>
      <c r="C9" s="582">
        <f>+조달청경비율!E9</f>
        <v>2.0500000000000001E-2</v>
      </c>
      <c r="D9" s="582">
        <f>+완성경비율!F7</f>
        <v>1.5640000000000001E-2</v>
      </c>
      <c r="E9" s="657">
        <f>MIN(C9,D9)</f>
        <v>1.5640000000000001E-2</v>
      </c>
      <c r="M9" s="497"/>
      <c r="N9" s="497"/>
    </row>
    <row r="10" spans="1:14" s="580" customFormat="1" ht="24.2" customHeight="1">
      <c r="A10" s="900"/>
      <c r="B10" s="581" t="s">
        <v>545</v>
      </c>
      <c r="C10" s="582">
        <f>+조달청경비율!E10</f>
        <v>5.1000000000000004E-3</v>
      </c>
      <c r="D10" s="582">
        <f>+완성경비율!F8</f>
        <v>3.8899999999999998E-3</v>
      </c>
      <c r="E10" s="657">
        <f>MIN(C10,D10)</f>
        <v>3.8899999999999998E-3</v>
      </c>
      <c r="M10" s="497"/>
      <c r="N10" s="497"/>
    </row>
    <row r="11" spans="1:14" s="580" customFormat="1" ht="24.2" customHeight="1">
      <c r="A11" s="900"/>
      <c r="B11" s="581" t="s">
        <v>546</v>
      </c>
      <c r="C11" s="582">
        <f>+조달청경비율!E11</f>
        <v>7.1900000000000002E-3</v>
      </c>
      <c r="D11" s="582">
        <f>+완성경비율!F9</f>
        <v>5.4900000000000001E-3</v>
      </c>
      <c r="E11" s="657">
        <f>MIN(C11,D11)</f>
        <v>5.4900000000000001E-3</v>
      </c>
      <c r="M11" s="497"/>
      <c r="N11" s="497"/>
    </row>
    <row r="12" spans="1:14" s="580" customFormat="1" ht="24.2" customHeight="1">
      <c r="A12" s="900"/>
      <c r="B12" s="581" t="s">
        <v>547</v>
      </c>
      <c r="C12" s="582">
        <f>+조달청경비율!E12</f>
        <v>7.1999999999999994E-4</v>
      </c>
      <c r="D12" s="582">
        <f>+완성경비율!F10</f>
        <v>5.5999999999999995E-4</v>
      </c>
      <c r="E12" s="656" t="s">
        <v>659</v>
      </c>
      <c r="M12" s="497"/>
      <c r="N12" s="497"/>
    </row>
    <row r="13" spans="1:14" s="580" customFormat="1" ht="24.2" customHeight="1">
      <c r="A13" s="900"/>
      <c r="B13" s="581" t="s">
        <v>116</v>
      </c>
      <c r="C13" s="582"/>
      <c r="D13" s="582"/>
      <c r="E13" s="657" t="s">
        <v>648</v>
      </c>
      <c r="M13" s="497"/>
      <c r="N13" s="497"/>
    </row>
    <row r="14" spans="1:14" s="580" customFormat="1" ht="24.2" customHeight="1">
      <c r="A14" s="901"/>
      <c r="B14" s="648" t="s">
        <v>415</v>
      </c>
      <c r="C14" s="658">
        <f>SUM(C6:C13)+0.00001</f>
        <v>5.8000000000000003E-2</v>
      </c>
      <c r="D14" s="658">
        <f>SUM(D6:D13)</f>
        <v>4.4260000000000001E-2</v>
      </c>
      <c r="E14" s="659">
        <f>SUM(E6:E13)</f>
        <v>4.1980000000000003E-2</v>
      </c>
      <c r="M14" s="497"/>
      <c r="N14" s="497"/>
    </row>
    <row r="15" spans="1:14" s="628" customFormat="1" ht="24.2" customHeight="1">
      <c r="A15" s="918" t="s">
        <v>16</v>
      </c>
      <c r="B15" s="660" t="s">
        <v>550</v>
      </c>
      <c r="C15" s="661"/>
      <c r="D15" s="662"/>
      <c r="E15" s="575" t="s">
        <v>658</v>
      </c>
      <c r="F15" s="663"/>
      <c r="G15" s="664" t="s">
        <v>225</v>
      </c>
      <c r="M15" s="497"/>
      <c r="N15" s="497"/>
    </row>
    <row r="16" spans="1:14" s="628" customFormat="1" ht="24.2" customHeight="1">
      <c r="A16" s="919"/>
      <c r="B16" s="665" t="s">
        <v>551</v>
      </c>
      <c r="C16" s="666"/>
      <c r="D16" s="667"/>
      <c r="E16" s="582" t="s">
        <v>658</v>
      </c>
      <c r="F16" s="663"/>
      <c r="G16" s="664" t="s">
        <v>225</v>
      </c>
      <c r="M16" s="497"/>
      <c r="N16" s="497"/>
    </row>
    <row r="17" spans="1:14" s="628" customFormat="1" ht="24.2" customHeight="1">
      <c r="A17" s="919"/>
      <c r="B17" s="665" t="s">
        <v>552</v>
      </c>
      <c r="C17" s="666"/>
      <c r="D17" s="667"/>
      <c r="E17" s="582" t="s">
        <v>658</v>
      </c>
      <c r="F17" s="663"/>
      <c r="G17" s="664" t="s">
        <v>225</v>
      </c>
      <c r="M17" s="497"/>
      <c r="N17" s="497"/>
    </row>
    <row r="18" spans="1:14" s="628" customFormat="1" ht="24.2" customHeight="1">
      <c r="A18" s="919"/>
      <c r="B18" s="665" t="s">
        <v>553</v>
      </c>
      <c r="C18" s="666"/>
      <c r="D18" s="667"/>
      <c r="E18" s="582">
        <f>+산재율!C37/1000</f>
        <v>3.6999999999999998E-2</v>
      </c>
      <c r="F18" s="663"/>
      <c r="G18" s="664" t="s">
        <v>225</v>
      </c>
      <c r="M18" s="497"/>
      <c r="N18" s="497"/>
    </row>
    <row r="19" spans="1:14" s="628" customFormat="1" ht="24.2" customHeight="1">
      <c r="A19" s="920"/>
      <c r="B19" s="56" t="s">
        <v>125</v>
      </c>
      <c r="C19" s="668"/>
      <c r="D19" s="669"/>
      <c r="E19" s="670">
        <f>+고용보험!D13</f>
        <v>1.01E-2</v>
      </c>
      <c r="F19" s="663"/>
      <c r="G19" s="664" t="s">
        <v>225</v>
      </c>
      <c r="M19" s="497"/>
      <c r="N19" s="497"/>
    </row>
    <row r="20" spans="1:14" s="628" customFormat="1" ht="24.2" customHeight="1">
      <c r="A20" s="671" t="s">
        <v>554</v>
      </c>
      <c r="B20" s="671"/>
      <c r="C20" s="672"/>
      <c r="D20" s="673"/>
      <c r="E20" s="655">
        <f>+산업안전관리!B15</f>
        <v>2.93E-2</v>
      </c>
      <c r="F20" s="663"/>
      <c r="G20" s="664" t="s">
        <v>225</v>
      </c>
      <c r="M20" s="497"/>
      <c r="N20" s="497"/>
    </row>
    <row r="21" spans="1:14" s="628" customFormat="1" ht="24.2" customHeight="1">
      <c r="A21" s="665" t="s">
        <v>555</v>
      </c>
      <c r="B21" s="665"/>
      <c r="C21" s="666"/>
      <c r="D21" s="667"/>
      <c r="E21" s="582" t="s">
        <v>658</v>
      </c>
      <c r="F21" s="663"/>
      <c r="G21" s="674"/>
      <c r="M21" s="497"/>
      <c r="N21" s="497"/>
    </row>
    <row r="22" spans="1:14" s="580" customFormat="1" ht="24.2" customHeight="1">
      <c r="A22" s="675" t="s">
        <v>556</v>
      </c>
      <c r="B22" s="675"/>
      <c r="C22" s="676"/>
      <c r="D22" s="676"/>
      <c r="E22" s="677" t="s">
        <v>658</v>
      </c>
      <c r="M22" s="497"/>
      <c r="N22" s="497"/>
    </row>
    <row r="23" spans="1:14" s="580" customFormat="1" ht="21.95" customHeight="1">
      <c r="A23" s="592" t="str">
        <f>"주1) 조달청 경비율 : "&amp;조달청경비율!A1&amp;" 참조"</f>
        <v>주1) 조달청 경비율 : &lt; 표 3-1-1 &gt; 참조</v>
      </c>
      <c r="B23" s="592"/>
      <c r="C23" s="591"/>
      <c r="D23" s="678"/>
      <c r="E23" s="591"/>
      <c r="G23" s="679" t="str">
        <f>+조달청경비율!A1</f>
        <v>&lt; 표 3-1-1 &gt;</v>
      </c>
      <c r="M23" s="497"/>
      <c r="N23" s="497"/>
    </row>
    <row r="24" spans="1:14" s="580" customFormat="1" ht="21.95" customHeight="1">
      <c r="A24" s="580" t="str">
        <f>"주2) 완성공사 경비율 : "&amp;완성경비율!A1&amp;" 참조"</f>
        <v>주2) 완성공사 경비율 : &lt; 표 3-1-2 &gt; 참조</v>
      </c>
      <c r="G24" s="679" t="str">
        <f>+완성경비율!A1</f>
        <v>&lt; 표 3-1-2 &gt;</v>
      </c>
    </row>
    <row r="25" spans="1:14" s="580" customFormat="1" ht="21.95" customHeight="1">
      <c r="A25" s="592" t="str">
        <f>"주3) 보험료 요율 : "&amp;보험료!A1&amp;" 참조"</f>
        <v>주3) 보험료 요율 : &lt; 표 3-2 &gt; 참조</v>
      </c>
      <c r="B25" s="592"/>
      <c r="C25" s="592"/>
      <c r="D25" s="592"/>
      <c r="E25" s="594"/>
      <c r="G25" s="679" t="str">
        <f>+보험료!A1</f>
        <v>&lt; 표 3-2 &gt;</v>
      </c>
    </row>
    <row r="26" spans="1:14" s="580" customFormat="1" ht="21.95" customHeight="1">
      <c r="A26" s="580" t="str">
        <f>"주4) 산업안전보건관리비 요율 : "&amp;산업안전관리!A1&amp;" 참조"</f>
        <v>주4) 산업안전보건관리비 요율 : &lt; 표 3-3 &gt; 참조</v>
      </c>
      <c r="G26" s="679" t="str">
        <f>+산업안전관리!A1</f>
        <v>&lt; 표 3-3 &gt;</v>
      </c>
    </row>
    <row r="27" spans="1:14" s="580" customFormat="1" ht="21.95" customHeight="1">
      <c r="A27" s="580" t="str">
        <f>"주5) 환경보전비 요율 : "&amp;환경보전비!A1&amp;" 참조"</f>
        <v>주5) 환경보전비 요율 : &lt; 표 3-1-5 &gt; 참조</v>
      </c>
      <c r="G27" s="679" t="str">
        <f>+환경보전비!A1</f>
        <v>&lt; 표 3-1-5 &gt;</v>
      </c>
    </row>
    <row r="28" spans="1:14" s="580" customFormat="1" ht="21.95" customHeight="1">
      <c r="A28" s="580" t="str">
        <f>"주6) 건설근로자 퇴직공제부금비 : "&amp;퇴직공제율!A1&amp;" 참조"</f>
        <v>주6) 건설근로자 퇴직공제부금비 : &lt; 표 3-1-6 &gt; 참조</v>
      </c>
      <c r="G28" s="679" t="str">
        <f>+퇴직공제율!A1</f>
        <v>&lt; 표 3-1-6 &gt;</v>
      </c>
    </row>
  </sheetData>
  <mergeCells count="3">
    <mergeCell ref="A6:A14"/>
    <mergeCell ref="A5:B5"/>
    <mergeCell ref="A15:A19"/>
  </mergeCells>
  <phoneticPr fontId="6"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FF0000"/>
    <pageSetUpPr fitToPage="1"/>
  </sheetPr>
  <dimension ref="A1:I18"/>
  <sheetViews>
    <sheetView showZeros="0" view="pageBreakPreview" zoomScaleNormal="100" zoomScaleSheetLayoutView="100" workbookViewId="0">
      <selection activeCell="E12" sqref="E12"/>
    </sheetView>
  </sheetViews>
  <sheetFormatPr defaultColWidth="7.44140625" defaultRowHeight="20.100000000000001" customHeight="1"/>
  <cols>
    <col min="1" max="1" width="14.77734375" style="595" customWidth="1"/>
    <col min="2" max="2" width="12.109375" style="595" customWidth="1"/>
    <col min="3" max="3" width="13.33203125" style="595" customWidth="1"/>
    <col min="4" max="4" width="10.21875" style="595" customWidth="1"/>
    <col min="5" max="5" width="11.109375" style="595" customWidth="1"/>
    <col min="6" max="6" width="11.77734375" style="595" customWidth="1"/>
    <col min="7" max="7" width="2.109375" style="595" customWidth="1"/>
    <col min="8" max="16384" width="7.44140625" style="595"/>
  </cols>
  <sheetData>
    <row r="1" spans="1:9" s="494" customFormat="1" ht="20.100000000000001" customHeight="1">
      <c r="A1" s="198" t="str">
        <f>"&lt; 표 "&amp;H1&amp;" &gt;"</f>
        <v>&lt; 표 3-1-1 &gt;</v>
      </c>
      <c r="B1" s="566"/>
      <c r="C1" s="493"/>
      <c r="D1" s="493"/>
      <c r="E1" s="493"/>
      <c r="F1" s="493"/>
      <c r="G1" s="493"/>
      <c r="H1" s="199" t="s">
        <v>818</v>
      </c>
    </row>
    <row r="2" spans="1:9" s="494" customFormat="1" ht="20.100000000000001" customHeight="1">
      <c r="A2" s="495" t="s">
        <v>632</v>
      </c>
      <c r="B2" s="495"/>
      <c r="C2" s="493"/>
      <c r="D2" s="493"/>
      <c r="E2" s="493"/>
      <c r="F2" s="493"/>
      <c r="G2" s="493"/>
    </row>
    <row r="3" spans="1:9" s="494" customFormat="1" ht="20.100000000000001" customHeight="1">
      <c r="A3" s="495"/>
      <c r="B3" s="495"/>
      <c r="C3" s="493"/>
      <c r="D3" s="493"/>
      <c r="E3" s="493"/>
      <c r="F3" s="493"/>
      <c r="G3" s="493"/>
    </row>
    <row r="4" spans="1:9" s="496" customFormat="1" ht="20.100000000000001" customHeight="1">
      <c r="A4" s="94"/>
      <c r="F4" s="567" t="s">
        <v>411</v>
      </c>
      <c r="G4" s="567"/>
    </row>
    <row r="5" spans="1:9" s="497" customFormat="1" ht="22.5" customHeight="1">
      <c r="A5" s="923" t="s">
        <v>414</v>
      </c>
      <c r="B5" s="921" t="s">
        <v>221</v>
      </c>
      <c r="C5" s="568" t="s">
        <v>557</v>
      </c>
      <c r="D5" s="569"/>
      <c r="E5" s="570"/>
      <c r="F5" s="921" t="s">
        <v>71</v>
      </c>
      <c r="G5" s="571"/>
    </row>
    <row r="6" spans="1:9" s="497" customFormat="1" ht="22.5" customHeight="1">
      <c r="A6" s="924"/>
      <c r="B6" s="925"/>
      <c r="C6" s="572" t="s">
        <v>220</v>
      </c>
      <c r="D6" s="572"/>
      <c r="E6" s="499" t="s">
        <v>219</v>
      </c>
      <c r="F6" s="922"/>
      <c r="G6" s="573"/>
    </row>
    <row r="7" spans="1:9" s="580" customFormat="1" ht="41.25" customHeight="1">
      <c r="A7" s="574" t="s">
        <v>399</v>
      </c>
      <c r="B7" s="574"/>
      <c r="C7" s="926" t="s">
        <v>224</v>
      </c>
      <c r="D7" s="575">
        <f>+완성경비율!F5</f>
        <v>1.72E-3</v>
      </c>
      <c r="E7" s="576">
        <f t="shared" ref="E7:E11" si="0">+ROUND(D7/(SUM($D$7:$D$12))*$B$13,5)</f>
        <v>2.2499999999999998E-3</v>
      </c>
      <c r="F7" s="577"/>
      <c r="G7" s="578"/>
      <c r="H7" s="579" t="s">
        <v>646</v>
      </c>
    </row>
    <row r="8" spans="1:9" s="580" customFormat="1" ht="41.25" customHeight="1">
      <c r="A8" s="581" t="s">
        <v>401</v>
      </c>
      <c r="B8" s="581"/>
      <c r="C8" s="927"/>
      <c r="D8" s="582">
        <f>+완성경비율!F6</f>
        <v>1.6959999999999999E-2</v>
      </c>
      <c r="E8" s="583">
        <f t="shared" si="0"/>
        <v>2.223E-2</v>
      </c>
      <c r="F8" s="584"/>
      <c r="G8" s="578"/>
    </row>
    <row r="9" spans="1:9" s="580" customFormat="1" ht="41.25" customHeight="1">
      <c r="A9" s="581" t="s">
        <v>403</v>
      </c>
      <c r="B9" s="581"/>
      <c r="C9" s="927"/>
      <c r="D9" s="582">
        <f>+완성경비율!F7</f>
        <v>1.5640000000000001E-2</v>
      </c>
      <c r="E9" s="583">
        <f t="shared" si="0"/>
        <v>2.0500000000000001E-2</v>
      </c>
      <c r="F9" s="584"/>
      <c r="G9" s="578"/>
    </row>
    <row r="10" spans="1:9" s="580" customFormat="1" ht="41.25" customHeight="1">
      <c r="A10" s="581" t="s">
        <v>404</v>
      </c>
      <c r="B10" s="581"/>
      <c r="C10" s="927"/>
      <c r="D10" s="582">
        <f>+완성경비율!F8</f>
        <v>3.8899999999999998E-3</v>
      </c>
      <c r="E10" s="583">
        <f t="shared" si="0"/>
        <v>5.1000000000000004E-3</v>
      </c>
      <c r="F10" s="584"/>
      <c r="G10" s="578"/>
    </row>
    <row r="11" spans="1:9" s="580" customFormat="1" ht="41.25" customHeight="1">
      <c r="A11" s="581" t="s">
        <v>405</v>
      </c>
      <c r="B11" s="581"/>
      <c r="C11" s="927"/>
      <c r="D11" s="582">
        <f>+완성경비율!F9</f>
        <v>5.4900000000000001E-3</v>
      </c>
      <c r="E11" s="583">
        <f t="shared" si="0"/>
        <v>7.1900000000000002E-3</v>
      </c>
      <c r="F11" s="584"/>
      <c r="G11" s="578"/>
    </row>
    <row r="12" spans="1:9" s="580" customFormat="1" ht="41.25" customHeight="1">
      <c r="A12" s="581" t="s">
        <v>406</v>
      </c>
      <c r="B12" s="581"/>
      <c r="C12" s="927"/>
      <c r="D12" s="582">
        <f>+완성경비율!F10</f>
        <v>5.5999999999999995E-4</v>
      </c>
      <c r="E12" s="583">
        <f>+ROUND(D12/(SUM($D$7:$D$12))*$B$13,5)-0.001%</f>
        <v>7.1999999999999994E-4</v>
      </c>
      <c r="F12" s="584"/>
      <c r="G12" s="578"/>
    </row>
    <row r="13" spans="1:9" s="580" customFormat="1" ht="41.25" customHeight="1">
      <c r="A13" s="585" t="s">
        <v>409</v>
      </c>
      <c r="B13" s="586">
        <f>+조달청제비율!F8</f>
        <v>5.8000000000000003E-2</v>
      </c>
      <c r="C13" s="587"/>
      <c r="D13" s="588">
        <f>SUM(D7:D12)</f>
        <v>4.4260000000000001E-2</v>
      </c>
      <c r="E13" s="589">
        <f>SUM(E7:E12)</f>
        <v>5.799E-2</v>
      </c>
      <c r="F13" s="590">
        <f>+B13-E13</f>
        <v>1.0000000000003062E-5</v>
      </c>
      <c r="G13" s="591"/>
      <c r="H13" s="579" t="s">
        <v>268</v>
      </c>
      <c r="I13" s="579"/>
    </row>
    <row r="14" spans="1:9" s="580" customFormat="1" ht="20.100000000000001" customHeight="1">
      <c r="A14" s="592" t="str">
        <f>"주1) 조달청 기타경비율 : "&amp;조달청제비율!A1&amp;" 참조"</f>
        <v>주1) 조달청 기타경비율 : &lt; 표 3-1 &gt; 참조</v>
      </c>
      <c r="B14" s="592"/>
      <c r="E14" s="593"/>
      <c r="F14" s="594"/>
      <c r="G14" s="594"/>
      <c r="H14" s="580" t="str">
        <f>조달청제비율!A1</f>
        <v>&lt; 표 3-1 &gt;</v>
      </c>
    </row>
    <row r="15" spans="1:9" s="580" customFormat="1" ht="20.100000000000001" customHeight="1">
      <c r="A15" s="592" t="s">
        <v>867</v>
      </c>
      <c r="B15" s="592"/>
      <c r="E15" s="593"/>
      <c r="F15" s="594"/>
      <c r="G15" s="594"/>
    </row>
    <row r="16" spans="1:9" s="580" customFormat="1" ht="20.100000000000001" customHeight="1">
      <c r="A16" s="592" t="s">
        <v>868</v>
      </c>
      <c r="B16" s="592"/>
      <c r="E16" s="593"/>
      <c r="F16" s="594"/>
      <c r="G16" s="594"/>
    </row>
    <row r="17" spans="1:7" s="580" customFormat="1" ht="20.100000000000001" customHeight="1">
      <c r="A17" s="592" t="s">
        <v>217</v>
      </c>
      <c r="B17" s="592"/>
      <c r="E17" s="593"/>
      <c r="F17" s="593"/>
      <c r="G17" s="593"/>
    </row>
    <row r="18" spans="1:7" s="580" customFormat="1" ht="20.100000000000001" customHeight="1">
      <c r="A18" s="592"/>
      <c r="B18" s="592"/>
      <c r="E18" s="593"/>
      <c r="F18" s="593"/>
      <c r="G18" s="593"/>
    </row>
  </sheetData>
  <mergeCells count="4">
    <mergeCell ref="F5:F6"/>
    <mergeCell ref="A5:A6"/>
    <mergeCell ref="B5:B6"/>
    <mergeCell ref="C7:C12"/>
  </mergeCells>
  <phoneticPr fontId="6"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tabColor rgb="FFFF0000"/>
    <pageSetUpPr fitToPage="1"/>
  </sheetPr>
  <dimension ref="A1:L12"/>
  <sheetViews>
    <sheetView showZeros="0" view="pageBreakPreview" zoomScaleNormal="100" zoomScaleSheetLayoutView="100" workbookViewId="0">
      <selection activeCell="E12" sqref="E12"/>
    </sheetView>
  </sheetViews>
  <sheetFormatPr defaultColWidth="7.44140625" defaultRowHeight="34.700000000000003" customHeight="1"/>
  <cols>
    <col min="1" max="1" width="13.33203125" style="494" customWidth="1"/>
    <col min="2" max="2" width="13.44140625" style="494" customWidth="1"/>
    <col min="3" max="3" width="15.33203125" style="494" bestFit="1" customWidth="1"/>
    <col min="4" max="5" width="12.5546875" style="494" bestFit="1" customWidth="1"/>
    <col min="6" max="6" width="10.5546875" style="520" customWidth="1"/>
    <col min="7" max="7" width="3.6640625" style="494" customWidth="1"/>
    <col min="8" max="8" width="7.5546875" style="494" bestFit="1" customWidth="1"/>
    <col min="9" max="9" width="8" style="494" bestFit="1" customWidth="1"/>
    <col min="10" max="10" width="7.5546875" style="494" bestFit="1" customWidth="1"/>
    <col min="11" max="16384" width="7.44140625" style="494"/>
  </cols>
  <sheetData>
    <row r="1" spans="1:12" ht="34.700000000000003" customHeight="1">
      <c r="A1" s="198" t="str">
        <f>"&lt; 표 "&amp;H1&amp;" &gt;"</f>
        <v>&lt; 표 3-1-2 &gt;</v>
      </c>
      <c r="B1" s="493"/>
      <c r="C1" s="493"/>
      <c r="D1" s="493"/>
      <c r="E1" s="493"/>
      <c r="F1" s="493"/>
      <c r="H1" s="199" t="s">
        <v>819</v>
      </c>
    </row>
    <row r="2" spans="1:12" ht="34.700000000000003" customHeight="1">
      <c r="A2" s="495" t="s">
        <v>635</v>
      </c>
      <c r="B2" s="493"/>
      <c r="C2" s="493"/>
      <c r="D2" s="493"/>
      <c r="E2" s="493"/>
      <c r="F2" s="493"/>
    </row>
    <row r="3" spans="1:12" s="496" customFormat="1" ht="34.700000000000003" customHeight="1">
      <c r="A3" s="227"/>
      <c r="F3" s="497"/>
      <c r="G3" s="211"/>
    </row>
    <row r="4" spans="1:12" s="497" customFormat="1" ht="34.700000000000003" customHeight="1">
      <c r="A4" s="498" t="s">
        <v>410</v>
      </c>
      <c r="B4" s="498" t="s">
        <v>420</v>
      </c>
      <c r="C4" s="499" t="s">
        <v>1269</v>
      </c>
      <c r="D4" s="499" t="s">
        <v>421</v>
      </c>
      <c r="E4" s="499" t="s">
        <v>422</v>
      </c>
      <c r="F4" s="499" t="s">
        <v>423</v>
      </c>
      <c r="G4" s="500"/>
      <c r="H4" s="501" t="s">
        <v>424</v>
      </c>
    </row>
    <row r="5" spans="1:12" s="496" customFormat="1" ht="34.700000000000003" customHeight="1">
      <c r="A5" s="502" t="s">
        <v>558</v>
      </c>
      <c r="B5" s="502" t="s">
        <v>400</v>
      </c>
      <c r="C5" s="503">
        <f>'완성공사율(1)'!J17</f>
        <v>1.9300000000000001E-3</v>
      </c>
      <c r="D5" s="503">
        <f>'완성공사율(2)'!D16</f>
        <v>1.72E-3</v>
      </c>
      <c r="E5" s="503">
        <f>+'완성공사(3)'!D16</f>
        <v>1.5200000000000001E-3</v>
      </c>
      <c r="F5" s="504">
        <f t="shared" ref="F5:F10" si="0">TRUNC((C5+D5+E5)/3*100000)/100000</f>
        <v>1.72E-3</v>
      </c>
      <c r="L5" s="505"/>
    </row>
    <row r="6" spans="1:12" s="496" customFormat="1" ht="34.700000000000003" customHeight="1">
      <c r="A6" s="506" t="s">
        <v>543</v>
      </c>
      <c r="B6" s="506" t="s">
        <v>402</v>
      </c>
      <c r="C6" s="507">
        <f>'완성공사율(1)'!J27</f>
        <v>2.4559999999999998E-2</v>
      </c>
      <c r="D6" s="507">
        <f>'완성공사율(2)'!D26</f>
        <v>1.404E-2</v>
      </c>
      <c r="E6" s="507">
        <f>+'완성공사(3)'!D26</f>
        <v>1.2279999999999999E-2</v>
      </c>
      <c r="F6" s="508">
        <f t="shared" si="0"/>
        <v>1.6959999999999999E-2</v>
      </c>
      <c r="L6" s="505"/>
    </row>
    <row r="7" spans="1:12" s="496" customFormat="1" ht="34.700000000000003" customHeight="1">
      <c r="A7" s="506" t="s">
        <v>559</v>
      </c>
      <c r="B7" s="506" t="s">
        <v>402</v>
      </c>
      <c r="C7" s="507">
        <f>'완성공사율(1)'!J31</f>
        <v>1.932E-2</v>
      </c>
      <c r="D7" s="507">
        <f>'완성공사율(2)'!D30</f>
        <v>1.508E-2</v>
      </c>
      <c r="E7" s="507">
        <f>+'완성공사(3)'!D30</f>
        <v>1.2529999999999999E-2</v>
      </c>
      <c r="F7" s="508">
        <f t="shared" si="0"/>
        <v>1.5640000000000001E-2</v>
      </c>
      <c r="H7" s="509"/>
      <c r="I7" s="509"/>
      <c r="J7" s="509"/>
      <c r="K7" s="509"/>
      <c r="L7" s="510"/>
    </row>
    <row r="8" spans="1:12" s="496" customFormat="1" ht="34.700000000000003" customHeight="1">
      <c r="A8" s="506" t="s">
        <v>545</v>
      </c>
      <c r="B8" s="506" t="s">
        <v>402</v>
      </c>
      <c r="C8" s="507">
        <f>'완성공사율(1)'!J32</f>
        <v>3.6900000000000001E-3</v>
      </c>
      <c r="D8" s="507">
        <f>'완성공사율(2)'!D31</f>
        <v>4.7299999999999998E-3</v>
      </c>
      <c r="E8" s="507">
        <f>+'완성공사(3)'!D31</f>
        <v>3.2699999999999999E-3</v>
      </c>
      <c r="F8" s="508">
        <f t="shared" si="0"/>
        <v>3.8899999999999998E-3</v>
      </c>
      <c r="H8" s="511"/>
      <c r="I8" s="511"/>
      <c r="J8" s="511"/>
      <c r="K8" s="511"/>
      <c r="L8" s="510"/>
    </row>
    <row r="9" spans="1:12" s="496" customFormat="1" ht="34.700000000000003" customHeight="1">
      <c r="A9" s="506" t="s">
        <v>405</v>
      </c>
      <c r="B9" s="506" t="s">
        <v>402</v>
      </c>
      <c r="C9" s="507">
        <f>+'완성공사율(1)'!J33</f>
        <v>2.3400000000000001E-3</v>
      </c>
      <c r="D9" s="507">
        <f>'완성공사율(2)'!D32</f>
        <v>7.3099999999999997E-3</v>
      </c>
      <c r="E9" s="507">
        <f>+'완성공사(3)'!D32</f>
        <v>6.8399999999999997E-3</v>
      </c>
      <c r="F9" s="508">
        <f t="shared" si="0"/>
        <v>5.4900000000000001E-3</v>
      </c>
      <c r="H9" s="512"/>
      <c r="I9" s="512"/>
      <c r="J9" s="512"/>
      <c r="K9" s="512"/>
      <c r="L9" s="510"/>
    </row>
    <row r="10" spans="1:12" s="496" customFormat="1" ht="34.700000000000003" customHeight="1">
      <c r="A10" s="506" t="s">
        <v>406</v>
      </c>
      <c r="B10" s="506" t="s">
        <v>402</v>
      </c>
      <c r="C10" s="507">
        <f>+'완성공사율(1)'!J35</f>
        <v>4.0000000000000002E-4</v>
      </c>
      <c r="D10" s="507">
        <f>'완성공사율(2)'!D34</f>
        <v>8.0000000000000004E-4</v>
      </c>
      <c r="E10" s="507">
        <f>+'완성공사(3)'!D34</f>
        <v>4.8999999999999998E-4</v>
      </c>
      <c r="F10" s="508">
        <f t="shared" si="0"/>
        <v>5.5999999999999995E-4</v>
      </c>
      <c r="H10" s="513"/>
      <c r="I10" s="513"/>
      <c r="J10" s="513"/>
      <c r="K10" s="513"/>
      <c r="L10" s="510"/>
    </row>
    <row r="11" spans="1:12" s="496" customFormat="1" ht="34.700000000000003" customHeight="1">
      <c r="A11" s="514" t="s">
        <v>72</v>
      </c>
      <c r="B11" s="514"/>
      <c r="C11" s="515"/>
      <c r="D11" s="515"/>
      <c r="E11" s="515"/>
      <c r="F11" s="516">
        <f>SUM(F5:F10)</f>
        <v>4.4260000000000001E-2</v>
      </c>
      <c r="L11" s="517"/>
    </row>
    <row r="12" spans="1:12" s="496" customFormat="1" ht="34.700000000000003" customHeight="1">
      <c r="A12" s="518" t="s">
        <v>425</v>
      </c>
      <c r="C12" s="505"/>
      <c r="D12" s="505"/>
      <c r="E12" s="505"/>
      <c r="F12" s="519"/>
    </row>
  </sheetData>
  <phoneticPr fontId="6" type="noConversion"/>
  <printOptions horizontalCentered="1"/>
  <pageMargins left="0.78740157480314965" right="0.78740157480314965" top="0.98425196850393704" bottom="0.98425196850393704" header="0.51181102362204722" footer="0.51181102362204722"/>
  <pageSetup paperSize="9" scale="95" fitToHeight="100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rgb="FFFF0000"/>
  </sheetPr>
  <dimension ref="A1:W68"/>
  <sheetViews>
    <sheetView view="pageBreakPreview" zoomScaleNormal="80" zoomScaleSheetLayoutView="100" workbookViewId="0">
      <selection activeCell="E12" sqref="E12"/>
    </sheetView>
  </sheetViews>
  <sheetFormatPr defaultColWidth="8.5546875" defaultRowHeight="20.100000000000001" customHeight="1"/>
  <cols>
    <col min="1" max="1" width="24.88671875" style="457" customWidth="1"/>
    <col min="2" max="2" width="10.88671875" style="491" customWidth="1"/>
    <col min="3" max="3" width="8.21875" style="492" customWidth="1"/>
    <col min="4" max="4" width="9.33203125" style="457" customWidth="1"/>
    <col min="5" max="5" width="10.88671875" style="491" customWidth="1"/>
    <col min="6" max="6" width="8.21875" style="457" customWidth="1"/>
    <col min="7" max="7" width="9.33203125" style="457" customWidth="1"/>
    <col min="8" max="8" width="12.109375" style="491" customWidth="1"/>
    <col min="9" max="9" width="8.21875" style="457" customWidth="1"/>
    <col min="10" max="10" width="9.33203125" style="457" customWidth="1"/>
    <col min="11" max="11" width="11.33203125" style="491" customWidth="1"/>
    <col min="12" max="12" width="8.21875" style="457" customWidth="1"/>
    <col min="13" max="13" width="9.33203125" style="457" customWidth="1"/>
    <col min="14" max="15" width="8.5546875" style="457"/>
    <col min="16" max="25" width="8.5546875" style="457" customWidth="1"/>
    <col min="26" max="16384" width="8.5546875" style="457"/>
  </cols>
  <sheetData>
    <row r="1" spans="1:23" ht="20.25">
      <c r="A1" s="389" t="str">
        <f>"&lt; 표 "&amp;O1&amp;" &gt;"</f>
        <v>&lt; 표 3-1-2-1 &gt;</v>
      </c>
      <c r="B1" s="454"/>
      <c r="C1" s="454"/>
      <c r="D1" s="454"/>
      <c r="E1" s="455"/>
      <c r="F1" s="456"/>
      <c r="G1" s="456"/>
      <c r="H1" s="454"/>
      <c r="I1" s="456"/>
      <c r="J1" s="456"/>
      <c r="K1" s="454"/>
      <c r="L1" s="456"/>
      <c r="M1" s="456"/>
      <c r="O1" s="390" t="s">
        <v>820</v>
      </c>
    </row>
    <row r="2" spans="1:23" ht="22.5">
      <c r="A2" s="458" t="s">
        <v>636</v>
      </c>
      <c r="B2" s="454"/>
      <c r="C2" s="459"/>
      <c r="D2" s="460"/>
      <c r="E2" s="455"/>
      <c r="F2" s="456"/>
      <c r="G2" s="456"/>
      <c r="H2" s="454"/>
      <c r="I2" s="456"/>
      <c r="J2" s="456"/>
      <c r="K2" s="454"/>
      <c r="L2" s="456"/>
      <c r="M2" s="456"/>
    </row>
    <row r="3" spans="1:23" s="466" customFormat="1" ht="20.100000000000001" customHeight="1">
      <c r="A3" s="461" t="s">
        <v>426</v>
      </c>
      <c r="B3" s="462"/>
      <c r="C3" s="463"/>
      <c r="D3" s="464"/>
      <c r="E3" s="462"/>
      <c r="F3" s="465"/>
      <c r="H3" s="462"/>
      <c r="I3" s="467"/>
      <c r="K3" s="462"/>
      <c r="M3" s="468" t="s">
        <v>393</v>
      </c>
    </row>
    <row r="4" spans="1:23" ht="24.95" customHeight="1">
      <c r="A4" s="928" t="s">
        <v>31</v>
      </c>
      <c r="B4" s="469" t="s">
        <v>427</v>
      </c>
      <c r="C4" s="470"/>
      <c r="D4" s="471"/>
      <c r="E4" s="469" t="s">
        <v>428</v>
      </c>
      <c r="F4" s="472"/>
      <c r="G4" s="471"/>
      <c r="H4" s="469" t="s">
        <v>429</v>
      </c>
      <c r="I4" s="472"/>
      <c r="J4" s="471"/>
      <c r="K4" s="469" t="s">
        <v>0</v>
      </c>
      <c r="L4" s="472"/>
      <c r="M4" s="471"/>
    </row>
    <row r="5" spans="1:23" ht="24.95" customHeight="1">
      <c r="A5" s="929"/>
      <c r="B5" s="473" t="s">
        <v>398</v>
      </c>
      <c r="C5" s="474" t="s">
        <v>1</v>
      </c>
      <c r="D5" s="475" t="s">
        <v>2</v>
      </c>
      <c r="E5" s="473" t="s">
        <v>398</v>
      </c>
      <c r="F5" s="475" t="s">
        <v>1</v>
      </c>
      <c r="G5" s="475" t="s">
        <v>2</v>
      </c>
      <c r="H5" s="473" t="s">
        <v>398</v>
      </c>
      <c r="I5" s="475" t="s">
        <v>1</v>
      </c>
      <c r="J5" s="475" t="s">
        <v>2</v>
      </c>
      <c r="K5" s="473" t="s">
        <v>398</v>
      </c>
      <c r="L5" s="475" t="s">
        <v>1</v>
      </c>
      <c r="M5" s="475" t="s">
        <v>2</v>
      </c>
    </row>
    <row r="6" spans="1:23" s="466" customFormat="1" ht="27.95" customHeight="1">
      <c r="A6" s="448" t="s">
        <v>3</v>
      </c>
      <c r="B6" s="407">
        <v>919484.43447484996</v>
      </c>
      <c r="C6" s="476">
        <f>IF(B6&gt;0,TRUNC((B6/B$45)*100000+0.5)/100000," ")</f>
        <v>0.25008999999999998</v>
      </c>
      <c r="D6" s="477"/>
      <c r="E6" s="407">
        <v>439361.9640932855</v>
      </c>
      <c r="F6" s="478">
        <f>IF(E6&gt;0,TRUNC((E6/E$45)*100000+0.5)/100000," ")</f>
        <v>0.13994999999999999</v>
      </c>
      <c r="G6" s="477"/>
      <c r="H6" s="407">
        <v>3877992.20805</v>
      </c>
      <c r="I6" s="478">
        <f>IF(H6&gt;0,TRUNC((H6/H$45)*100000+0.5)/100000," ")</f>
        <v>0.36842999999999998</v>
      </c>
      <c r="J6" s="477"/>
      <c r="K6" s="407">
        <v>362345.10466244729</v>
      </c>
      <c r="L6" s="478">
        <f>IF(K6&gt;0,TRUNC((K6/K$45)*100000+0.5)/100000," ")</f>
        <v>0.30214999999999997</v>
      </c>
      <c r="M6" s="477"/>
      <c r="N6" s="457"/>
      <c r="O6" s="457"/>
      <c r="P6" s="457"/>
      <c r="Q6" s="457"/>
      <c r="R6" s="457"/>
      <c r="S6" s="457"/>
      <c r="T6" s="457"/>
      <c r="U6" s="457"/>
      <c r="V6" s="457"/>
      <c r="W6" s="457"/>
    </row>
    <row r="7" spans="1:23" s="466" customFormat="1" ht="27.95" customHeight="1">
      <c r="A7" s="438"/>
      <c r="B7" s="407"/>
      <c r="C7" s="476"/>
      <c r="D7" s="477"/>
      <c r="E7" s="407"/>
      <c r="F7" s="478"/>
      <c r="G7" s="477"/>
      <c r="H7" s="407"/>
      <c r="I7" s="478"/>
      <c r="J7" s="477"/>
      <c r="K7" s="407"/>
      <c r="L7" s="478"/>
      <c r="M7" s="477"/>
      <c r="N7" s="457"/>
      <c r="O7" s="457"/>
      <c r="P7" s="457"/>
      <c r="Q7" s="457"/>
      <c r="R7" s="457"/>
      <c r="S7" s="457"/>
      <c r="T7" s="457"/>
      <c r="U7" s="457"/>
      <c r="V7" s="457"/>
      <c r="W7" s="457"/>
    </row>
    <row r="8" spans="1:23" s="466" customFormat="1" ht="27.95" customHeight="1">
      <c r="A8" s="424" t="s">
        <v>4</v>
      </c>
      <c r="B8" s="407">
        <f>+B9+B10</f>
        <v>262751.81012154772</v>
      </c>
      <c r="C8" s="476">
        <f>IF(B8&gt;0,TRUNC((B8/B$45)*100000+0.5)/100000," ")</f>
        <v>7.1470000000000006E-2</v>
      </c>
      <c r="D8" s="477"/>
      <c r="E8" s="407">
        <f>+E9+E10</f>
        <v>383464.8548539211</v>
      </c>
      <c r="F8" s="478">
        <f>IF(E8&gt;0,TRUNC((E8/E$45)*100000+0.5)/100000," ")</f>
        <v>0.12214999999999999</v>
      </c>
      <c r="G8" s="477"/>
      <c r="H8" s="407">
        <f>+H9+H10</f>
        <v>1141557.8352625</v>
      </c>
      <c r="I8" s="478">
        <f>IF(H8&gt;0,TRUNC((H8/H$45)*100000+0.5)/100000," ")</f>
        <v>0.10845</v>
      </c>
      <c r="J8" s="477"/>
      <c r="K8" s="407">
        <f>+K9+K10</f>
        <v>178704.9391012658</v>
      </c>
      <c r="L8" s="478">
        <f>IF(K8&gt;0,TRUNC((K8/K$45)*100000+0.5)/100000," ")</f>
        <v>0.14902000000000001</v>
      </c>
      <c r="M8" s="477"/>
      <c r="N8" s="457"/>
      <c r="O8" s="457"/>
      <c r="P8" s="457"/>
      <c r="Q8" s="457"/>
      <c r="R8" s="457"/>
      <c r="S8" s="457"/>
      <c r="T8" s="457"/>
      <c r="U8" s="457"/>
      <c r="V8" s="457"/>
      <c r="W8" s="457"/>
    </row>
    <row r="9" spans="1:23" s="412" customFormat="1" ht="27.95" customHeight="1">
      <c r="A9" s="416" t="s">
        <v>529</v>
      </c>
      <c r="B9" s="407">
        <v>193243.24274436291</v>
      </c>
      <c r="C9" s="476">
        <f>IF(B9&gt;0,TRUNC((B9/B$45)*100000+0.5)/100000," ")</f>
        <v>5.2560000000000003E-2</v>
      </c>
      <c r="D9" s="417"/>
      <c r="E9" s="407">
        <v>240148.33508457203</v>
      </c>
      <c r="F9" s="478">
        <f>IF(E9&gt;0,TRUNC((E9/E$45)*100000+0.5)/100000," ")</f>
        <v>7.6499999999999999E-2</v>
      </c>
      <c r="G9" s="417"/>
      <c r="H9" s="407">
        <v>774613.55132500001</v>
      </c>
      <c r="I9" s="478">
        <f>IF(H9&gt;0,TRUNC((H9/H$45)*100000+0.5)/100000," ")</f>
        <v>7.3590000000000003E-2</v>
      </c>
      <c r="J9" s="417"/>
      <c r="K9" s="407">
        <v>117316.46176371307</v>
      </c>
      <c r="L9" s="478">
        <f>IF(K9&gt;0,TRUNC((K9/K$45)*100000+0.5)/100000," ")</f>
        <v>9.783E-2</v>
      </c>
      <c r="M9" s="417"/>
      <c r="N9" s="457"/>
      <c r="O9" s="457"/>
      <c r="P9" s="457"/>
      <c r="Q9" s="457"/>
      <c r="R9" s="457"/>
      <c r="S9" s="457"/>
      <c r="T9" s="457"/>
      <c r="U9" s="457"/>
      <c r="V9" s="457"/>
      <c r="W9" s="457"/>
    </row>
    <row r="10" spans="1:23" s="412" customFormat="1" ht="27.95" customHeight="1">
      <c r="A10" s="416" t="s">
        <v>530</v>
      </c>
      <c r="B10" s="407">
        <v>69508.567377184794</v>
      </c>
      <c r="C10" s="476">
        <f>IF(B10&gt;0,TRUNC((B10/B$45)*100000+0.5)/100000," ")</f>
        <v>1.891E-2</v>
      </c>
      <c r="D10" s="417"/>
      <c r="E10" s="407">
        <v>143316.51976934905</v>
      </c>
      <c r="F10" s="478">
        <f>IF(E10&gt;0,TRUNC((E10/E$45)*100000+0.5)/100000," ")</f>
        <v>4.5650000000000003E-2</v>
      </c>
      <c r="G10" s="417"/>
      <c r="H10" s="407">
        <v>366944.28393749997</v>
      </c>
      <c r="I10" s="478">
        <f>IF(H10&gt;0,TRUNC((H10/H$45)*100000+0.5)/100000," ")</f>
        <v>3.4860000000000002E-2</v>
      </c>
      <c r="J10" s="417"/>
      <c r="K10" s="407">
        <v>61388.477337552744</v>
      </c>
      <c r="L10" s="478">
        <f>IF(K10&gt;0,TRUNC((K10/K$45)*100000+0.5)/100000," ")</f>
        <v>5.1189999999999999E-2</v>
      </c>
      <c r="M10" s="417"/>
      <c r="N10" s="457"/>
      <c r="O10" s="457"/>
      <c r="P10" s="457"/>
      <c r="Q10" s="457"/>
      <c r="R10" s="457"/>
      <c r="S10" s="457"/>
      <c r="T10" s="457"/>
      <c r="U10" s="457"/>
      <c r="V10" s="457"/>
      <c r="W10" s="457"/>
    </row>
    <row r="11" spans="1:23" s="466" customFormat="1" ht="27.95" customHeight="1">
      <c r="A11" s="424" t="s">
        <v>5</v>
      </c>
      <c r="B11" s="407">
        <f>+B8+B6</f>
        <v>1182236.2445963977</v>
      </c>
      <c r="C11" s="476">
        <f>IF(B11&gt;0,TRUNC((B11/B$45)*100000+0.5)/100000," ")</f>
        <v>0.32156000000000001</v>
      </c>
      <c r="D11" s="479">
        <v>1</v>
      </c>
      <c r="E11" s="407">
        <f>+E8+E6</f>
        <v>822826.8189472066</v>
      </c>
      <c r="F11" s="478">
        <f>IF(E11&gt;0,TRUNC((E11/E$45)*100000+0.5)/100000," ")</f>
        <v>0.2621</v>
      </c>
      <c r="G11" s="479">
        <v>1</v>
      </c>
      <c r="H11" s="407">
        <f>+H8+H6</f>
        <v>5019550.0433125002</v>
      </c>
      <c r="I11" s="478">
        <f>IF(H11&gt;0,TRUNC((H11/H$45)*100000+0.5)/100000," ")</f>
        <v>0.47688000000000003</v>
      </c>
      <c r="J11" s="479">
        <v>1</v>
      </c>
      <c r="K11" s="407">
        <f>+K8+K6</f>
        <v>541050.0437637131</v>
      </c>
      <c r="L11" s="478">
        <f>IF(K11&gt;0,TRUNC((K11/K$45)*100000+0.5)/100000," ")</f>
        <v>0.45116000000000001</v>
      </c>
      <c r="M11" s="479">
        <v>1</v>
      </c>
      <c r="N11" s="457"/>
      <c r="O11" s="457"/>
      <c r="P11" s="457"/>
      <c r="Q11" s="457"/>
      <c r="R11" s="457"/>
      <c r="S11" s="457"/>
      <c r="T11" s="457"/>
      <c r="U11" s="457"/>
      <c r="V11" s="457"/>
      <c r="W11" s="457"/>
    </row>
    <row r="12" spans="1:23" s="466" customFormat="1" ht="27.95" customHeight="1">
      <c r="A12" s="438"/>
      <c r="B12" s="407"/>
      <c r="C12" s="476"/>
      <c r="D12" s="477"/>
      <c r="E12" s="407"/>
      <c r="F12" s="478"/>
      <c r="G12" s="477"/>
      <c r="H12" s="407"/>
      <c r="I12" s="478"/>
      <c r="J12" s="477"/>
      <c r="K12" s="407"/>
      <c r="L12" s="478"/>
      <c r="M12" s="477"/>
      <c r="N12" s="457"/>
      <c r="O12" s="457"/>
      <c r="P12" s="457"/>
      <c r="Q12" s="457"/>
      <c r="R12" s="457"/>
      <c r="S12" s="457"/>
      <c r="T12" s="457"/>
      <c r="U12" s="457"/>
      <c r="V12" s="457"/>
      <c r="W12" s="457"/>
    </row>
    <row r="13" spans="1:23" s="466" customFormat="1" ht="27.95" customHeight="1">
      <c r="A13" s="424" t="s">
        <v>6</v>
      </c>
      <c r="B13" s="407">
        <v>2128943.5614253501</v>
      </c>
      <c r="C13" s="476">
        <f>IF(B13&gt;0,TRUNC((B13/B$45)*100000+0.5)/100000," ")</f>
        <v>0.57904999999999995</v>
      </c>
      <c r="D13" s="477"/>
      <c r="E13" s="407">
        <v>1712894.7857139928</v>
      </c>
      <c r="F13" s="478">
        <f>IF(E13&gt;0,TRUNC((E13/E$45)*100000+0.5)/100000," ")</f>
        <v>0.54561999999999999</v>
      </c>
      <c r="G13" s="477"/>
      <c r="H13" s="407">
        <v>4478174.1557375006</v>
      </c>
      <c r="I13" s="478">
        <f>IF(H13&gt;0,TRUNC((H13/H$45)*100000+0.5)/100000," ")</f>
        <v>0.42544999999999999</v>
      </c>
      <c r="J13" s="477"/>
      <c r="K13" s="407">
        <v>478996.13997890294</v>
      </c>
      <c r="L13" s="478">
        <f>IF(K13&gt;0,TRUNC((K13/K$45)*100000+0.5)/100000," ")</f>
        <v>0.39942</v>
      </c>
      <c r="M13" s="477"/>
      <c r="N13" s="457"/>
      <c r="O13" s="457"/>
      <c r="P13" s="457"/>
      <c r="Q13" s="457"/>
      <c r="R13" s="457"/>
      <c r="S13" s="457"/>
      <c r="T13" s="457"/>
      <c r="U13" s="457"/>
      <c r="V13" s="457"/>
      <c r="W13" s="457"/>
    </row>
    <row r="14" spans="1:23" s="466" customFormat="1" ht="27.95" customHeight="1">
      <c r="A14" s="438"/>
      <c r="B14" s="407"/>
      <c r="C14" s="476"/>
      <c r="D14" s="477"/>
      <c r="E14" s="407"/>
      <c r="F14" s="478"/>
      <c r="G14" s="477"/>
      <c r="H14" s="407"/>
      <c r="I14" s="478"/>
      <c r="J14" s="477"/>
      <c r="K14" s="407"/>
      <c r="L14" s="478"/>
      <c r="M14" s="477"/>
      <c r="N14" s="457"/>
      <c r="O14" s="457"/>
      <c r="P14" s="457"/>
      <c r="Q14" s="457"/>
      <c r="R14" s="457"/>
      <c r="S14" s="457"/>
      <c r="T14" s="457"/>
      <c r="U14" s="457"/>
      <c r="V14" s="457"/>
      <c r="W14" s="457"/>
    </row>
    <row r="15" spans="1:23" s="466" customFormat="1" ht="27.95" customHeight="1">
      <c r="A15" s="424" t="s">
        <v>7</v>
      </c>
      <c r="B15" s="407">
        <f>SUM(B16:B44)</f>
        <v>365412.99358892598</v>
      </c>
      <c r="C15" s="476">
        <f t="shared" ref="C15:C45" si="0">IF(B15&gt;0,TRUNC((B15/B$45)*100000+0.5)/100000," ")</f>
        <v>9.9390000000000006E-2</v>
      </c>
      <c r="D15" s="477"/>
      <c r="E15" s="407">
        <f>SUM(E16:E44)</f>
        <v>603631.46691645298</v>
      </c>
      <c r="F15" s="478">
        <f>IF(E15&gt;0,TRUNC((E15/E$45)*100000+0.5)/100000," ")</f>
        <v>0.19228000000000001</v>
      </c>
      <c r="G15" s="477"/>
      <c r="H15" s="407">
        <f>SUM(H16:H44)</f>
        <v>1028074.3463</v>
      </c>
      <c r="I15" s="478">
        <f>IF(H15&gt;0,TRUNC((H15/H$45)*100000+0.5)/100000," ")</f>
        <v>9.7670000000000007E-2</v>
      </c>
      <c r="J15" s="477"/>
      <c r="K15" s="407">
        <f>SUM(K16:K44)</f>
        <v>179189.82014767927</v>
      </c>
      <c r="L15" s="478">
        <f>IF(K15&gt;0,TRUNC((K15/K$45)*100000+0.5)/100000," ")</f>
        <v>0.14942</v>
      </c>
      <c r="M15" s="477"/>
      <c r="N15" s="457"/>
      <c r="O15" s="457"/>
      <c r="P15" s="457"/>
      <c r="Q15" s="457"/>
      <c r="R15" s="457"/>
      <c r="S15" s="457"/>
      <c r="T15" s="457"/>
      <c r="U15" s="457"/>
      <c r="V15" s="457"/>
      <c r="W15" s="457"/>
    </row>
    <row r="16" spans="1:23" s="466" customFormat="1" ht="27.95" customHeight="1">
      <c r="A16" s="424" t="s">
        <v>8</v>
      </c>
      <c r="B16" s="407">
        <v>3391.7047231487659</v>
      </c>
      <c r="C16" s="476">
        <f t="shared" si="0"/>
        <v>9.2000000000000003E-4</v>
      </c>
      <c r="D16" s="477"/>
      <c r="E16" s="407">
        <v>2580.5723018964632</v>
      </c>
      <c r="F16" s="478">
        <f>IF(E16&gt;0,TRUNC((E16/E$45)*100000+0.5)/100000," ")</f>
        <v>8.1999999999999998E-4</v>
      </c>
      <c r="G16" s="477"/>
      <c r="H16" s="407">
        <v>4539.9512875</v>
      </c>
      <c r="I16" s="478">
        <f>IF(H16&gt;0,TRUNC((H16/H$45)*100000+0.5)/100000," ")</f>
        <v>4.2999999999999999E-4</v>
      </c>
      <c r="J16" s="477"/>
      <c r="K16" s="407">
        <v>613.47015611814345</v>
      </c>
      <c r="L16" s="478">
        <f>IF(K16&gt;0,TRUNC((K16/K$45)*100000+0.5)/100000," ")</f>
        <v>5.1000000000000004E-4</v>
      </c>
      <c r="M16" s="477"/>
      <c r="N16" s="457"/>
      <c r="O16" s="457"/>
      <c r="P16" s="457"/>
      <c r="Q16" s="457"/>
      <c r="R16" s="457"/>
      <c r="S16" s="457"/>
      <c r="T16" s="457"/>
      <c r="U16" s="457"/>
      <c r="V16" s="457"/>
      <c r="W16" s="457"/>
    </row>
    <row r="17" spans="1:23" s="466" customFormat="1" ht="27.95" customHeight="1">
      <c r="A17" s="425" t="s">
        <v>912</v>
      </c>
      <c r="B17" s="407">
        <v>6617.6682246831215</v>
      </c>
      <c r="C17" s="476">
        <f t="shared" si="0"/>
        <v>1.8E-3</v>
      </c>
      <c r="D17" s="477">
        <f>TRUNC((B17/B$11)*100000+0.5)/100000</f>
        <v>5.5999999999999999E-3</v>
      </c>
      <c r="E17" s="407">
        <v>5419.617752947207</v>
      </c>
      <c r="F17" s="478"/>
      <c r="G17" s="477">
        <f>TRUNC((E17/E$11)*100000+0.5)/100000</f>
        <v>6.5900000000000004E-3</v>
      </c>
      <c r="H17" s="407">
        <v>9675.2044999999998</v>
      </c>
      <c r="I17" s="478"/>
      <c r="J17" s="480">
        <f t="shared" ref="J17" si="1">TRUNC((H17/H$11)*100000+0.5)/100000</f>
        <v>1.9300000000000001E-3</v>
      </c>
      <c r="K17" s="407">
        <v>1641.1689746835443</v>
      </c>
      <c r="L17" s="478"/>
      <c r="M17" s="477">
        <f>TRUNC((K17/K$11)*100000+0.5)/100000</f>
        <v>3.0300000000000001E-3</v>
      </c>
      <c r="N17" s="457"/>
      <c r="O17" s="457"/>
      <c r="P17" s="457"/>
      <c r="Q17" s="457"/>
      <c r="R17" s="457"/>
      <c r="S17" s="457"/>
      <c r="T17" s="457"/>
      <c r="U17" s="457"/>
      <c r="V17" s="457"/>
      <c r="W17" s="457"/>
    </row>
    <row r="18" spans="1:23" s="466" customFormat="1" ht="27.95" customHeight="1">
      <c r="A18" s="424" t="s">
        <v>913</v>
      </c>
      <c r="B18" s="407">
        <v>4429.2406960640428</v>
      </c>
      <c r="C18" s="476">
        <f t="shared" si="0"/>
        <v>1.1999999999999999E-3</v>
      </c>
      <c r="D18" s="451" t="s">
        <v>9</v>
      </c>
      <c r="E18" s="407">
        <v>20552.609149666838</v>
      </c>
      <c r="F18" s="478">
        <f t="shared" ref="F18:F45" si="2">IF(E18&gt;0,TRUNC((E18/E$45)*100000+0.5)/100000," ")</f>
        <v>6.5500000000000003E-3</v>
      </c>
      <c r="G18" s="451" t="s">
        <v>531</v>
      </c>
      <c r="H18" s="407">
        <v>19576.134637499999</v>
      </c>
      <c r="I18" s="478">
        <f t="shared" ref="I18:I26" si="3">IF(H18&gt;0,TRUNC((H18/H$45)*100000+0.5)/100000," ")</f>
        <v>1.8600000000000001E-3</v>
      </c>
      <c r="J18" s="451" t="s">
        <v>9</v>
      </c>
      <c r="K18" s="407">
        <v>13388.557708860759</v>
      </c>
      <c r="L18" s="478">
        <f t="shared" ref="L18:L45" si="4">IF(K18&gt;0,TRUNC((K18/K$45)*100000+0.5)/100000," ")</f>
        <v>1.116E-2</v>
      </c>
      <c r="M18" s="451" t="s">
        <v>9</v>
      </c>
    </row>
    <row r="19" spans="1:23" s="466" customFormat="1" ht="27.95" customHeight="1">
      <c r="A19" s="424" t="s">
        <v>914</v>
      </c>
      <c r="B19" s="407">
        <v>44389.669743829218</v>
      </c>
      <c r="C19" s="476">
        <f t="shared" si="0"/>
        <v>1.2070000000000001E-2</v>
      </c>
      <c r="D19" s="451" t="s">
        <v>9</v>
      </c>
      <c r="E19" s="407">
        <v>230591.27085955921</v>
      </c>
      <c r="F19" s="478">
        <f t="shared" si="2"/>
        <v>7.3450000000000001E-2</v>
      </c>
      <c r="G19" s="451" t="s">
        <v>531</v>
      </c>
      <c r="H19" s="407">
        <v>106383.78227500001</v>
      </c>
      <c r="I19" s="478">
        <f t="shared" si="3"/>
        <v>1.0109999999999999E-2</v>
      </c>
      <c r="J19" s="451" t="s">
        <v>9</v>
      </c>
      <c r="K19" s="407">
        <v>83850.634523206754</v>
      </c>
      <c r="L19" s="478">
        <f t="shared" si="4"/>
        <v>6.9919999999999996E-2</v>
      </c>
      <c r="M19" s="451" t="s">
        <v>9</v>
      </c>
    </row>
    <row r="20" spans="1:23" s="466" customFormat="1" ht="27.95" customHeight="1">
      <c r="A20" s="424" t="s">
        <v>915</v>
      </c>
      <c r="B20" s="407">
        <v>8.7970647098065378</v>
      </c>
      <c r="C20" s="481">
        <f t="shared" si="0"/>
        <v>0</v>
      </c>
      <c r="D20" s="477"/>
      <c r="E20" s="407">
        <v>193.44649205535623</v>
      </c>
      <c r="F20" s="478">
        <f t="shared" si="2"/>
        <v>6.0000000000000002E-5</v>
      </c>
      <c r="G20" s="477"/>
      <c r="H20" s="407">
        <v>0</v>
      </c>
      <c r="I20" s="478" t="str">
        <f t="shared" si="3"/>
        <v xml:space="preserve"> </v>
      </c>
      <c r="J20" s="477"/>
      <c r="K20" s="407">
        <v>213.35021097046413</v>
      </c>
      <c r="L20" s="478">
        <f t="shared" si="4"/>
        <v>1.8000000000000001E-4</v>
      </c>
      <c r="M20" s="477"/>
    </row>
    <row r="21" spans="1:23" s="466" customFormat="1" ht="27.95" customHeight="1">
      <c r="A21" s="424" t="s">
        <v>916</v>
      </c>
      <c r="B21" s="407">
        <v>76.300183855903938</v>
      </c>
      <c r="C21" s="476">
        <f t="shared" si="0"/>
        <v>2.0000000000000002E-5</v>
      </c>
      <c r="D21" s="477"/>
      <c r="E21" s="407">
        <v>135.78493439261919</v>
      </c>
      <c r="F21" s="478">
        <f t="shared" si="2"/>
        <v>4.0000000000000003E-5</v>
      </c>
      <c r="G21" s="477"/>
      <c r="H21" s="407">
        <v>0</v>
      </c>
      <c r="I21" s="478" t="str">
        <f t="shared" si="3"/>
        <v xml:space="preserve"> </v>
      </c>
      <c r="J21" s="477"/>
      <c r="K21" s="407">
        <v>12.405063291139241</v>
      </c>
      <c r="L21" s="478">
        <f t="shared" si="4"/>
        <v>1.0000000000000001E-5</v>
      </c>
      <c r="M21" s="477"/>
    </row>
    <row r="22" spans="1:23" s="466" customFormat="1" ht="27.95" customHeight="1">
      <c r="A22" s="424" t="s">
        <v>917</v>
      </c>
      <c r="B22" s="407">
        <v>1088.9931982655103</v>
      </c>
      <c r="C22" s="476">
        <f t="shared" si="0"/>
        <v>2.9999999999999997E-4</v>
      </c>
      <c r="D22" s="477"/>
      <c r="E22" s="407">
        <v>5449.5620374167092</v>
      </c>
      <c r="F22" s="478">
        <f t="shared" si="2"/>
        <v>1.74E-3</v>
      </c>
      <c r="G22" s="477"/>
      <c r="H22" s="407">
        <v>20.1239375</v>
      </c>
      <c r="I22" s="478">
        <f t="shared" si="3"/>
        <v>0</v>
      </c>
      <c r="J22" s="477"/>
      <c r="K22" s="407">
        <v>350.7130801687764</v>
      </c>
      <c r="L22" s="478">
        <f t="shared" si="4"/>
        <v>2.9E-4</v>
      </c>
      <c r="M22" s="477"/>
    </row>
    <row r="23" spans="1:23" s="466" customFormat="1" ht="27.95" customHeight="1">
      <c r="A23" s="424" t="s">
        <v>918</v>
      </c>
      <c r="B23" s="407">
        <v>125.37640013342228</v>
      </c>
      <c r="C23" s="476">
        <f t="shared" si="0"/>
        <v>3.0000000000000001E-5</v>
      </c>
      <c r="D23" s="477"/>
      <c r="E23" s="407">
        <v>359.2066043054844</v>
      </c>
      <c r="F23" s="478">
        <f t="shared" si="2"/>
        <v>1.1E-4</v>
      </c>
      <c r="G23" s="477"/>
      <c r="H23" s="407">
        <v>240.53523749999999</v>
      </c>
      <c r="I23" s="478">
        <f t="shared" si="3"/>
        <v>2.0000000000000002E-5</v>
      </c>
      <c r="J23" s="477"/>
      <c r="K23" s="407">
        <v>27.598987341772151</v>
      </c>
      <c r="L23" s="478">
        <f t="shared" si="4"/>
        <v>2.0000000000000002E-5</v>
      </c>
      <c r="M23" s="477"/>
    </row>
    <row r="24" spans="1:23" s="466" customFormat="1" ht="27.95" customHeight="1">
      <c r="A24" s="424" t="s">
        <v>919</v>
      </c>
      <c r="B24" s="407">
        <v>1645.4798100066712</v>
      </c>
      <c r="C24" s="476">
        <f t="shared" si="0"/>
        <v>4.4999999999999999E-4</v>
      </c>
      <c r="D24" s="451" t="s">
        <v>9</v>
      </c>
      <c r="E24" s="407">
        <v>5837.8214710404918</v>
      </c>
      <c r="F24" s="478">
        <f t="shared" si="2"/>
        <v>1.8600000000000001E-3</v>
      </c>
      <c r="G24" s="451" t="s">
        <v>9</v>
      </c>
      <c r="H24" s="407">
        <v>107.125</v>
      </c>
      <c r="I24" s="478">
        <f t="shared" si="3"/>
        <v>1.0000000000000001E-5</v>
      </c>
      <c r="J24" s="451" t="s">
        <v>9</v>
      </c>
      <c r="K24" s="407">
        <v>374.51711392405065</v>
      </c>
      <c r="L24" s="478">
        <f t="shared" si="4"/>
        <v>3.1E-4</v>
      </c>
      <c r="M24" s="451" t="s">
        <v>9</v>
      </c>
    </row>
    <row r="25" spans="1:23" s="466" customFormat="1" ht="27.95" customHeight="1">
      <c r="A25" s="424" t="s">
        <v>920</v>
      </c>
      <c r="B25" s="407">
        <v>15626.095126617745</v>
      </c>
      <c r="C25" s="476">
        <f t="shared" si="0"/>
        <v>4.2500000000000003E-3</v>
      </c>
      <c r="D25" s="477"/>
      <c r="E25" s="407">
        <v>33681.461498206052</v>
      </c>
      <c r="F25" s="478">
        <f t="shared" si="2"/>
        <v>1.073E-2</v>
      </c>
      <c r="G25" s="477"/>
      <c r="H25" s="407">
        <v>105473.47745000001</v>
      </c>
      <c r="I25" s="478">
        <f t="shared" si="3"/>
        <v>1.0019999999999999E-2</v>
      </c>
      <c r="J25" s="477"/>
      <c r="K25" s="407">
        <v>5405.997801687764</v>
      </c>
      <c r="L25" s="478">
        <f t="shared" si="4"/>
        <v>4.5100000000000001E-3</v>
      </c>
      <c r="M25" s="477"/>
    </row>
    <row r="26" spans="1:23" s="466" customFormat="1" ht="27.95" customHeight="1">
      <c r="A26" s="424" t="s">
        <v>921</v>
      </c>
      <c r="B26" s="407">
        <v>31204.657515143426</v>
      </c>
      <c r="C26" s="476">
        <f t="shared" si="0"/>
        <v>8.4899999999999993E-3</v>
      </c>
      <c r="D26" s="451" t="s">
        <v>9</v>
      </c>
      <c r="E26" s="407">
        <v>38471.665279343928</v>
      </c>
      <c r="F26" s="478">
        <f t="shared" si="2"/>
        <v>1.225E-2</v>
      </c>
      <c r="G26" s="451" t="s">
        <v>531</v>
      </c>
      <c r="H26" s="407">
        <v>77092.687712500003</v>
      </c>
      <c r="I26" s="478">
        <f t="shared" si="3"/>
        <v>7.3200000000000001E-3</v>
      </c>
      <c r="J26" s="451" t="s">
        <v>9</v>
      </c>
      <c r="K26" s="407">
        <v>8934.6306540084388</v>
      </c>
      <c r="L26" s="478">
        <f t="shared" si="4"/>
        <v>7.45E-3</v>
      </c>
      <c r="M26" s="451" t="s">
        <v>9</v>
      </c>
    </row>
    <row r="27" spans="1:23" s="466" customFormat="1" ht="27.95" customHeight="1">
      <c r="A27" s="425" t="s">
        <v>922</v>
      </c>
      <c r="B27" s="407">
        <v>23298.693086857904</v>
      </c>
      <c r="C27" s="476">
        <f t="shared" si="0"/>
        <v>6.3400000000000001E-3</v>
      </c>
      <c r="D27" s="477">
        <f>TRUNC((B27/B$11)*100000+0.5)/100000</f>
        <v>1.9709999999999998E-2</v>
      </c>
      <c r="E27" s="407">
        <v>46267.885704254222</v>
      </c>
      <c r="F27" s="478">
        <f t="shared" si="2"/>
        <v>1.474E-2</v>
      </c>
      <c r="G27" s="477">
        <f>TRUNC((E27/E$11)*100000+0.5)/100000</f>
        <v>5.6230000000000002E-2</v>
      </c>
      <c r="H27" s="407">
        <v>123303.6689625</v>
      </c>
      <c r="I27" s="478">
        <v>0</v>
      </c>
      <c r="J27" s="480">
        <f t="shared" ref="J27" si="5">TRUNC((H27/H$11)*100000+0.5)/100000</f>
        <v>2.4559999999999998E-2</v>
      </c>
      <c r="K27" s="407">
        <v>14082.161561181436</v>
      </c>
      <c r="L27" s="478">
        <f t="shared" si="4"/>
        <v>1.174E-2</v>
      </c>
      <c r="M27" s="477">
        <f>TRUNC((K27/K$11)*100000+0.5)/100000</f>
        <v>2.6030000000000001E-2</v>
      </c>
    </row>
    <row r="28" spans="1:23" s="466" customFormat="1" ht="27.95" customHeight="1">
      <c r="A28" s="424" t="s">
        <v>923</v>
      </c>
      <c r="B28" s="407">
        <v>14.057888325550365</v>
      </c>
      <c r="C28" s="476">
        <f t="shared" si="0"/>
        <v>0</v>
      </c>
      <c r="D28" s="451" t="s">
        <v>9</v>
      </c>
      <c r="E28" s="407">
        <v>134.40792670425424</v>
      </c>
      <c r="F28" s="478">
        <f t="shared" si="2"/>
        <v>4.0000000000000003E-5</v>
      </c>
      <c r="G28" s="451" t="s">
        <v>9</v>
      </c>
      <c r="H28" s="407">
        <v>0</v>
      </c>
      <c r="I28" s="478">
        <v>0</v>
      </c>
      <c r="J28" s="451" t="s">
        <v>9</v>
      </c>
      <c r="K28" s="407">
        <v>0</v>
      </c>
      <c r="L28" s="478" t="str">
        <f t="shared" si="4"/>
        <v xml:space="preserve"> </v>
      </c>
      <c r="M28" s="451" t="s">
        <v>9</v>
      </c>
    </row>
    <row r="29" spans="1:23" s="466" customFormat="1" ht="27.95" customHeight="1">
      <c r="A29" s="424" t="s">
        <v>924</v>
      </c>
      <c r="B29" s="407">
        <v>5131.1587267511677</v>
      </c>
      <c r="C29" s="476">
        <f t="shared" si="0"/>
        <v>1.4E-3</v>
      </c>
      <c r="D29" s="451"/>
      <c r="E29" s="407">
        <v>3341.4691240389543</v>
      </c>
      <c r="F29" s="478">
        <f t="shared" si="2"/>
        <v>1.06E-3</v>
      </c>
      <c r="G29" s="451"/>
      <c r="H29" s="407">
        <v>4092.5030000000002</v>
      </c>
      <c r="I29" s="478">
        <f t="shared" ref="I29:I45" si="6">IF(H29&gt;0,TRUNC((H29/H$45)*100000+0.5)/100000," ")</f>
        <v>3.8999999999999999E-4</v>
      </c>
      <c r="J29" s="451"/>
      <c r="K29" s="407">
        <v>700.55978059071731</v>
      </c>
      <c r="L29" s="478">
        <f t="shared" si="4"/>
        <v>5.8E-4</v>
      </c>
      <c r="M29" s="451"/>
    </row>
    <row r="30" spans="1:23" s="466" customFormat="1" ht="27.95" customHeight="1">
      <c r="A30" s="424" t="s">
        <v>925</v>
      </c>
      <c r="B30" s="407">
        <v>12265.286618412274</v>
      </c>
      <c r="C30" s="476">
        <f t="shared" si="0"/>
        <v>3.3400000000000001E-3</v>
      </c>
      <c r="D30" s="451" t="s">
        <v>9</v>
      </c>
      <c r="E30" s="407">
        <v>16502.763851358279</v>
      </c>
      <c r="F30" s="478">
        <f t="shared" si="2"/>
        <v>5.2599999999999999E-3</v>
      </c>
      <c r="G30" s="451" t="s">
        <v>531</v>
      </c>
      <c r="H30" s="407">
        <v>45191.257424999996</v>
      </c>
      <c r="I30" s="478">
        <f t="shared" si="6"/>
        <v>4.2900000000000004E-3</v>
      </c>
      <c r="J30" s="451" t="s">
        <v>9</v>
      </c>
      <c r="K30" s="407">
        <v>5345.3202405063294</v>
      </c>
      <c r="L30" s="478">
        <f t="shared" si="4"/>
        <v>4.4600000000000004E-3</v>
      </c>
      <c r="M30" s="451" t="s">
        <v>9</v>
      </c>
    </row>
    <row r="31" spans="1:23" s="466" customFormat="1" ht="27.95" customHeight="1">
      <c r="A31" s="425" t="s">
        <v>926</v>
      </c>
      <c r="B31" s="407">
        <v>14367.476959973315</v>
      </c>
      <c r="C31" s="476">
        <f t="shared" si="0"/>
        <v>3.9100000000000003E-3</v>
      </c>
      <c r="D31" s="477">
        <f>TRUNC((B31/B$11)*100000+0.5)/100000</f>
        <v>1.2149999999999999E-2</v>
      </c>
      <c r="E31" s="407">
        <v>20669.076409021018</v>
      </c>
      <c r="F31" s="478">
        <f t="shared" si="2"/>
        <v>6.5799999999999999E-3</v>
      </c>
      <c r="G31" s="477">
        <f>TRUNC((E31/E$11)*100000+0.5)/100000</f>
        <v>2.512E-2</v>
      </c>
      <c r="H31" s="407">
        <v>96988.992937500007</v>
      </c>
      <c r="I31" s="478">
        <f t="shared" si="6"/>
        <v>9.2099999999999994E-3</v>
      </c>
      <c r="J31" s="480">
        <f>TRUNC((H31/H$11)*100000+0.5)/100000</f>
        <v>1.932E-2</v>
      </c>
      <c r="K31" s="407">
        <v>6394.9785021097041</v>
      </c>
      <c r="L31" s="478">
        <f t="shared" si="4"/>
        <v>5.3299999999999997E-3</v>
      </c>
      <c r="M31" s="477">
        <f>TRUNC((K31/K$11)*100000+0.5)/100000</f>
        <v>1.1820000000000001E-2</v>
      </c>
    </row>
    <row r="32" spans="1:23" s="466" customFormat="1" ht="27.95" customHeight="1">
      <c r="A32" s="425" t="s">
        <v>927</v>
      </c>
      <c r="B32" s="407">
        <v>3700.707742761841</v>
      </c>
      <c r="C32" s="476">
        <f t="shared" si="0"/>
        <v>1.01E-3</v>
      </c>
      <c r="D32" s="477">
        <f>TRUNC((B32/B$11)*100000+0.5)/100000</f>
        <v>3.13E-3</v>
      </c>
      <c r="E32" s="407">
        <v>9013.7045525371595</v>
      </c>
      <c r="F32" s="478">
        <f t="shared" si="2"/>
        <v>2.8700000000000002E-3</v>
      </c>
      <c r="G32" s="477">
        <f>TRUNC((E32/E$11)*100000+0.5)/100000</f>
        <v>1.095E-2</v>
      </c>
      <c r="H32" s="407">
        <v>18532.178062499999</v>
      </c>
      <c r="I32" s="478">
        <f t="shared" si="6"/>
        <v>1.7600000000000001E-3</v>
      </c>
      <c r="J32" s="480">
        <f t="shared" ref="J32" si="7">TRUNC((H32/H$11)*100000+0.5)/100000</f>
        <v>3.6900000000000001E-3</v>
      </c>
      <c r="K32" s="407">
        <v>3150.0460126582275</v>
      </c>
      <c r="L32" s="478">
        <f t="shared" si="4"/>
        <v>2.63E-3</v>
      </c>
      <c r="M32" s="477">
        <f>TRUNC((K32/K$11)*100000+0.5)/100000</f>
        <v>5.8199999999999997E-3</v>
      </c>
    </row>
    <row r="33" spans="1:13" s="466" customFormat="1" ht="27.95" customHeight="1">
      <c r="A33" s="425" t="s">
        <v>928</v>
      </c>
      <c r="B33" s="407">
        <v>34405.573737424944</v>
      </c>
      <c r="C33" s="476">
        <f t="shared" si="0"/>
        <v>9.3600000000000003E-3</v>
      </c>
      <c r="D33" s="477">
        <f>TRUNC((B33/B$11)*100000+0.5)/100000</f>
        <v>2.9100000000000001E-2</v>
      </c>
      <c r="E33" s="407">
        <v>7990.5400661199383</v>
      </c>
      <c r="F33" s="478">
        <f t="shared" si="2"/>
        <v>2.5500000000000002E-3</v>
      </c>
      <c r="G33" s="477">
        <f t="shared" ref="G33:G35" si="8">TRUNC((E33/E$11)*100000+0.5)/100000</f>
        <v>9.7099999999999999E-3</v>
      </c>
      <c r="H33" s="407">
        <v>11761.446324999999</v>
      </c>
      <c r="I33" s="478">
        <f t="shared" si="6"/>
        <v>1.1199999999999999E-3</v>
      </c>
      <c r="J33" s="480">
        <f>TRUNC((H33/H$11)*100000+0.5)/100000</f>
        <v>2.3400000000000001E-3</v>
      </c>
      <c r="K33" s="407">
        <v>5449.4867130801686</v>
      </c>
      <c r="L33" s="478">
        <f t="shared" si="4"/>
        <v>4.5399999999999998E-3</v>
      </c>
      <c r="M33" s="477">
        <f>TRUNC((K33/K$11)*100000+0.5)/100000</f>
        <v>1.0070000000000001E-2</v>
      </c>
    </row>
    <row r="34" spans="1:13" s="466" customFormat="1" ht="27.95" customHeight="1">
      <c r="A34" s="424" t="s">
        <v>929</v>
      </c>
      <c r="B34" s="407">
        <v>3487.4576357571714</v>
      </c>
      <c r="C34" s="476">
        <f t="shared" si="0"/>
        <v>9.5E-4</v>
      </c>
      <c r="D34" s="477"/>
      <c r="E34" s="407">
        <v>6742.6395509994882</v>
      </c>
      <c r="F34" s="478">
        <f t="shared" si="2"/>
        <v>2.15E-3</v>
      </c>
      <c r="G34" s="477"/>
      <c r="H34" s="407">
        <v>12768.491487500001</v>
      </c>
      <c r="I34" s="478">
        <f t="shared" si="6"/>
        <v>1.2099999999999999E-3</v>
      </c>
      <c r="J34" s="480"/>
      <c r="K34" s="407">
        <v>1119.2900210970463</v>
      </c>
      <c r="L34" s="478">
        <f t="shared" si="4"/>
        <v>9.3000000000000005E-4</v>
      </c>
      <c r="M34" s="477"/>
    </row>
    <row r="35" spans="1:13" s="466" customFormat="1" ht="27.95" customHeight="1">
      <c r="A35" s="425" t="s">
        <v>930</v>
      </c>
      <c r="B35" s="407">
        <v>659.01191941294189</v>
      </c>
      <c r="C35" s="476">
        <f t="shared" si="0"/>
        <v>1.8000000000000001E-4</v>
      </c>
      <c r="D35" s="477">
        <f>TRUNC((B35/B$11)*100000+0.5)/100000</f>
        <v>5.5999999999999995E-4</v>
      </c>
      <c r="E35" s="407">
        <v>1575.1108641722194</v>
      </c>
      <c r="F35" s="478">
        <f t="shared" si="2"/>
        <v>5.0000000000000001E-4</v>
      </c>
      <c r="G35" s="477">
        <f t="shared" si="8"/>
        <v>1.91E-3</v>
      </c>
      <c r="H35" s="407">
        <v>2025.4684999999999</v>
      </c>
      <c r="I35" s="478">
        <f t="shared" si="6"/>
        <v>1.9000000000000001E-4</v>
      </c>
      <c r="J35" s="480">
        <f>TRUNC((H35/H$11)*100000+0.5)/100000</f>
        <v>4.0000000000000002E-4</v>
      </c>
      <c r="K35" s="407">
        <v>169.7504599156118</v>
      </c>
      <c r="L35" s="478">
        <f t="shared" si="4"/>
        <v>1.3999999999999999E-4</v>
      </c>
      <c r="M35" s="477">
        <f>TRUNC((K35/K$11)*100000+0.5)/100000</f>
        <v>3.1E-4</v>
      </c>
    </row>
    <row r="36" spans="1:13" s="466" customFormat="1" ht="27.95" customHeight="1">
      <c r="A36" s="424" t="s">
        <v>931</v>
      </c>
      <c r="B36" s="407">
        <v>68959.268790793867</v>
      </c>
      <c r="C36" s="476">
        <f t="shared" si="0"/>
        <v>1.8759999999999999E-2</v>
      </c>
      <c r="D36" s="451" t="s">
        <v>9</v>
      </c>
      <c r="E36" s="407">
        <v>74549.379684264481</v>
      </c>
      <c r="F36" s="478">
        <f t="shared" si="2"/>
        <v>2.375E-2</v>
      </c>
      <c r="G36" s="451" t="s">
        <v>9</v>
      </c>
      <c r="H36" s="407">
        <v>152576.59700000001</v>
      </c>
      <c r="I36" s="478">
        <f t="shared" si="6"/>
        <v>1.4500000000000001E-2</v>
      </c>
      <c r="J36" s="451" t="s">
        <v>9</v>
      </c>
      <c r="K36" s="407">
        <v>12618.821303797469</v>
      </c>
      <c r="L36" s="478">
        <f t="shared" si="4"/>
        <v>1.052E-2</v>
      </c>
      <c r="M36" s="451" t="s">
        <v>9</v>
      </c>
    </row>
    <row r="37" spans="1:13" s="466" customFormat="1" ht="27.95" customHeight="1">
      <c r="A37" s="424" t="s">
        <v>932</v>
      </c>
      <c r="B37" s="407">
        <v>534.38030833889263</v>
      </c>
      <c r="C37" s="476">
        <f t="shared" si="0"/>
        <v>1.4999999999999999E-4</v>
      </c>
      <c r="D37" s="480"/>
      <c r="E37" s="407">
        <v>1031.8353454638648</v>
      </c>
      <c r="F37" s="478">
        <f t="shared" si="2"/>
        <v>3.3E-4</v>
      </c>
      <c r="G37" s="477"/>
      <c r="H37" s="407">
        <v>375.09418749999998</v>
      </c>
      <c r="I37" s="478">
        <f t="shared" si="6"/>
        <v>4.0000000000000003E-5</v>
      </c>
      <c r="J37" s="480"/>
      <c r="K37" s="407">
        <v>697.00162869198323</v>
      </c>
      <c r="L37" s="478">
        <f t="shared" si="4"/>
        <v>5.8E-4</v>
      </c>
      <c r="M37" s="477"/>
    </row>
    <row r="38" spans="1:13" s="466" customFormat="1" ht="27.95" customHeight="1">
      <c r="A38" s="424" t="s">
        <v>933</v>
      </c>
      <c r="B38" s="407">
        <v>2236.2978901934625</v>
      </c>
      <c r="C38" s="476">
        <f t="shared" si="0"/>
        <v>6.0999999999999997E-4</v>
      </c>
      <c r="D38" s="477"/>
      <c r="E38" s="407">
        <v>3066.6598687852384</v>
      </c>
      <c r="F38" s="478">
        <f t="shared" si="2"/>
        <v>9.7999999999999997E-4</v>
      </c>
      <c r="G38" s="477"/>
      <c r="H38" s="407">
        <v>1552.797775</v>
      </c>
      <c r="I38" s="478">
        <f t="shared" si="6"/>
        <v>1.4999999999999999E-4</v>
      </c>
      <c r="J38" s="477"/>
      <c r="K38" s="407">
        <v>13.487333333333334</v>
      </c>
      <c r="L38" s="478">
        <f t="shared" si="4"/>
        <v>1.0000000000000001E-5</v>
      </c>
      <c r="M38" s="477"/>
    </row>
    <row r="39" spans="1:13" s="466" customFormat="1" ht="27.95" customHeight="1">
      <c r="A39" s="424" t="s">
        <v>934</v>
      </c>
      <c r="B39" s="407">
        <v>512.09973702468312</v>
      </c>
      <c r="C39" s="476">
        <f t="shared" si="0"/>
        <v>1.3999999999999999E-4</v>
      </c>
      <c r="D39" s="477"/>
      <c r="E39" s="407">
        <v>565.88575550999496</v>
      </c>
      <c r="F39" s="478">
        <f t="shared" si="2"/>
        <v>1.8000000000000001E-4</v>
      </c>
      <c r="G39" s="477"/>
      <c r="H39" s="407">
        <v>360.6593125</v>
      </c>
      <c r="I39" s="478">
        <f t="shared" si="6"/>
        <v>3.0000000000000001E-5</v>
      </c>
      <c r="J39" s="477"/>
      <c r="K39" s="407">
        <v>434.75064978902958</v>
      </c>
      <c r="L39" s="478">
        <f t="shared" si="4"/>
        <v>3.6000000000000002E-4</v>
      </c>
      <c r="M39" s="477"/>
    </row>
    <row r="40" spans="1:13" s="466" customFormat="1" ht="27.95" customHeight="1">
      <c r="A40" s="424" t="s">
        <v>935</v>
      </c>
      <c r="B40" s="407">
        <v>2865.5475626417615</v>
      </c>
      <c r="C40" s="476">
        <f t="shared" si="0"/>
        <v>7.7999999999999999E-4</v>
      </c>
      <c r="D40" s="477"/>
      <c r="E40" s="407">
        <v>4098.7421870835469</v>
      </c>
      <c r="F40" s="478">
        <f t="shared" si="2"/>
        <v>1.31E-3</v>
      </c>
      <c r="G40" s="477"/>
      <c r="H40" s="407">
        <v>10231.617387499999</v>
      </c>
      <c r="I40" s="478">
        <f t="shared" si="6"/>
        <v>9.7000000000000005E-4</v>
      </c>
      <c r="J40" s="477"/>
      <c r="K40" s="407">
        <v>2480.435493670886</v>
      </c>
      <c r="L40" s="478">
        <f t="shared" si="4"/>
        <v>2.0699999999999998E-3</v>
      </c>
      <c r="M40" s="477"/>
    </row>
    <row r="41" spans="1:13" s="466" customFormat="1" ht="27.95" customHeight="1">
      <c r="A41" s="424" t="s">
        <v>936</v>
      </c>
      <c r="B41" s="407">
        <v>7357.935184122749</v>
      </c>
      <c r="C41" s="476">
        <f t="shared" si="0"/>
        <v>2E-3</v>
      </c>
      <c r="D41" s="477"/>
      <c r="E41" s="407">
        <v>1300.5715453613532</v>
      </c>
      <c r="F41" s="478">
        <f t="shared" si="2"/>
        <v>4.0999999999999999E-4</v>
      </c>
      <c r="G41" s="477"/>
      <c r="H41" s="407">
        <v>527.28044999999997</v>
      </c>
      <c r="I41" s="478">
        <f t="shared" si="6"/>
        <v>5.0000000000000002E-5</v>
      </c>
      <c r="J41" s="477"/>
      <c r="K41" s="407">
        <v>913.4524388185655</v>
      </c>
      <c r="L41" s="478">
        <f t="shared" si="4"/>
        <v>7.6000000000000004E-4</v>
      </c>
      <c r="M41" s="477"/>
    </row>
    <row r="42" spans="1:13" s="466" customFormat="1" ht="27.95" customHeight="1">
      <c r="A42" s="424" t="s">
        <v>937</v>
      </c>
      <c r="B42" s="407">
        <v>3586.2863048699137</v>
      </c>
      <c r="C42" s="476">
        <f t="shared" si="0"/>
        <v>9.7999999999999997E-4</v>
      </c>
      <c r="D42" s="477"/>
      <c r="E42" s="407">
        <v>2223.6261066119937</v>
      </c>
      <c r="F42" s="478">
        <f t="shared" si="2"/>
        <v>7.1000000000000002E-4</v>
      </c>
      <c r="G42" s="477"/>
      <c r="H42" s="407">
        <v>7811.5434000000005</v>
      </c>
      <c r="I42" s="478">
        <f t="shared" si="6"/>
        <v>7.3999999999999999E-4</v>
      </c>
      <c r="J42" s="477"/>
      <c r="K42" s="407">
        <v>182.07024894514768</v>
      </c>
      <c r="L42" s="478">
        <f t="shared" si="4"/>
        <v>1.4999999999999999E-4</v>
      </c>
      <c r="M42" s="477"/>
    </row>
    <row r="43" spans="1:13" s="466" customFormat="1" ht="27.95" customHeight="1">
      <c r="A43" s="424" t="s">
        <v>938</v>
      </c>
      <c r="B43" s="407">
        <v>10081.043902601734</v>
      </c>
      <c r="C43" s="476">
        <f t="shared" si="0"/>
        <v>2.7399999999999998E-3</v>
      </c>
      <c r="D43" s="477"/>
      <c r="E43" s="407">
        <v>3234.4403295745769</v>
      </c>
      <c r="F43" s="478">
        <f t="shared" si="2"/>
        <v>1.0300000000000001E-3</v>
      </c>
      <c r="G43" s="477"/>
      <c r="H43" s="407">
        <v>11364.204937500001</v>
      </c>
      <c r="I43" s="478">
        <f t="shared" si="6"/>
        <v>1.08E-3</v>
      </c>
      <c r="J43" s="477"/>
      <c r="K43" s="407">
        <v>308.62478059071725</v>
      </c>
      <c r="L43" s="478">
        <f t="shared" si="4"/>
        <v>2.5999999999999998E-4</v>
      </c>
      <c r="M43" s="477"/>
    </row>
    <row r="44" spans="1:13" s="466" customFormat="1" ht="27.95" customHeight="1">
      <c r="A44" s="424" t="s">
        <v>939</v>
      </c>
      <c r="B44" s="407">
        <v>63346.726906204138</v>
      </c>
      <c r="C44" s="476">
        <f t="shared" si="0"/>
        <v>1.7229999999999999E-2</v>
      </c>
      <c r="D44" s="477"/>
      <c r="E44" s="407">
        <v>58049.709663762173</v>
      </c>
      <c r="F44" s="478">
        <f t="shared" si="2"/>
        <v>1.8489999999999999E-2</v>
      </c>
      <c r="G44" s="477"/>
      <c r="H44" s="407">
        <v>205501.5231125</v>
      </c>
      <c r="I44" s="478">
        <f t="shared" si="6"/>
        <v>1.9519999999999999E-2</v>
      </c>
      <c r="J44" s="477"/>
      <c r="K44" s="407">
        <v>10316.538704641349</v>
      </c>
      <c r="L44" s="478">
        <f t="shared" si="4"/>
        <v>8.6E-3</v>
      </c>
      <c r="M44" s="477"/>
    </row>
    <row r="45" spans="1:13" s="466" customFormat="1" ht="27.95" customHeight="1">
      <c r="A45" s="424" t="s">
        <v>10</v>
      </c>
      <c r="B45" s="407">
        <f>+B15+B13+B8+B6</f>
        <v>3676592.7996106739</v>
      </c>
      <c r="C45" s="476">
        <f t="shared" si="0"/>
        <v>1</v>
      </c>
      <c r="D45" s="477"/>
      <c r="E45" s="407">
        <f>+E15+E13+E8+E6</f>
        <v>3139353.0715776524</v>
      </c>
      <c r="F45" s="478">
        <f t="shared" si="2"/>
        <v>1</v>
      </c>
      <c r="G45" s="477"/>
      <c r="H45" s="407">
        <f>+H15+H13+H8+H6</f>
        <v>10525798.54535</v>
      </c>
      <c r="I45" s="478">
        <f t="shared" si="6"/>
        <v>1</v>
      </c>
      <c r="J45" s="477"/>
      <c r="K45" s="407">
        <f>+K15+K13+K8+K6</f>
        <v>1199236.0038902953</v>
      </c>
      <c r="L45" s="478">
        <f t="shared" si="4"/>
        <v>1</v>
      </c>
      <c r="M45" s="477"/>
    </row>
    <row r="46" spans="1:13" s="466" customFormat="1" ht="27.95" customHeight="1">
      <c r="A46" s="482" t="s">
        <v>532</v>
      </c>
      <c r="B46" s="483"/>
      <c r="C46" s="484"/>
      <c r="D46" s="485"/>
      <c r="E46" s="483"/>
      <c r="F46" s="485"/>
      <c r="G46" s="485"/>
      <c r="H46" s="483"/>
      <c r="I46" s="485"/>
      <c r="J46" s="485"/>
      <c r="K46" s="483"/>
      <c r="L46" s="485"/>
      <c r="M46" s="485"/>
    </row>
    <row r="47" spans="1:13" s="466" customFormat="1" ht="27.95" customHeight="1">
      <c r="A47" s="438"/>
      <c r="B47" s="439">
        <v>3676592.7996106739</v>
      </c>
      <c r="C47" s="476"/>
      <c r="D47" s="477"/>
      <c r="E47" s="439">
        <v>3139353.0715776524</v>
      </c>
      <c r="F47" s="477"/>
      <c r="G47" s="477"/>
      <c r="H47" s="439">
        <v>10525798.54535</v>
      </c>
      <c r="I47" s="477"/>
      <c r="J47" s="477"/>
      <c r="K47" s="439">
        <v>1199236.0038902953</v>
      </c>
      <c r="L47" s="477"/>
      <c r="M47" s="477"/>
    </row>
    <row r="48" spans="1:13" s="466" customFormat="1" ht="27.95" customHeight="1">
      <c r="A48" s="438"/>
      <c r="B48" s="441">
        <f>+B47-B45</f>
        <v>0</v>
      </c>
      <c r="C48" s="476"/>
      <c r="D48" s="477"/>
      <c r="E48" s="441">
        <f>+E47-E45</f>
        <v>0</v>
      </c>
      <c r="F48" s="477"/>
      <c r="G48" s="477"/>
      <c r="H48" s="441">
        <f>+H47-H45</f>
        <v>0</v>
      </c>
      <c r="I48" s="477"/>
      <c r="J48" s="477"/>
      <c r="K48" s="441">
        <f>+K47-K45</f>
        <v>0</v>
      </c>
      <c r="L48" s="477"/>
      <c r="M48" s="477"/>
    </row>
    <row r="49" spans="1:16" s="466" customFormat="1" ht="13.5">
      <c r="A49" s="438"/>
      <c r="B49" s="441">
        <v>365412.99358892598</v>
      </c>
      <c r="C49" s="476"/>
      <c r="D49" s="477"/>
      <c r="E49" s="441">
        <v>603631.46691645309</v>
      </c>
      <c r="F49" s="477"/>
      <c r="G49" s="477"/>
      <c r="H49" s="441">
        <v>1028074.3463</v>
      </c>
      <c r="I49" s="477"/>
      <c r="J49" s="477"/>
      <c r="K49" s="441">
        <v>179189.82014767933</v>
      </c>
      <c r="L49" s="477"/>
      <c r="M49" s="477"/>
    </row>
    <row r="50" spans="1:16" s="466" customFormat="1" ht="20.100000000000001" customHeight="1">
      <c r="A50" s="438"/>
      <c r="B50" s="441">
        <f>+B49-B15</f>
        <v>0</v>
      </c>
      <c r="C50" s="476"/>
      <c r="D50" s="477"/>
      <c r="E50" s="441">
        <f>+E49-E15</f>
        <v>0</v>
      </c>
      <c r="F50" s="477"/>
      <c r="G50" s="477"/>
      <c r="H50" s="441">
        <f>+H49-H15</f>
        <v>0</v>
      </c>
      <c r="I50" s="477"/>
      <c r="J50" s="477"/>
      <c r="K50" s="441">
        <f>+K49-K15</f>
        <v>0</v>
      </c>
      <c r="L50" s="477"/>
      <c r="M50" s="477"/>
    </row>
    <row r="51" spans="1:16" s="466" customFormat="1" ht="20.100000000000001" customHeight="1">
      <c r="A51" s="440"/>
      <c r="B51" s="486"/>
      <c r="C51" s="487"/>
      <c r="D51" s="488"/>
      <c r="E51" s="486"/>
      <c r="F51" s="488"/>
      <c r="G51" s="488"/>
      <c r="H51" s="486"/>
      <c r="I51" s="488"/>
      <c r="J51" s="488"/>
      <c r="K51" s="486"/>
      <c r="L51" s="488"/>
      <c r="M51" s="488"/>
    </row>
    <row r="52" spans="1:16" s="466" customFormat="1" ht="20.100000000000001" customHeight="1">
      <c r="A52" s="489" t="s">
        <v>533</v>
      </c>
      <c r="B52" s="486"/>
      <c r="C52" s="487"/>
      <c r="D52" s="440"/>
      <c r="E52" s="486"/>
      <c r="F52" s="440"/>
      <c r="G52" s="440"/>
      <c r="H52" s="486"/>
      <c r="I52" s="440"/>
      <c r="J52" s="440"/>
      <c r="K52" s="486"/>
      <c r="L52" s="440"/>
      <c r="M52" s="440"/>
      <c r="N52" s="440"/>
    </row>
    <row r="53" spans="1:16" s="466" customFormat="1" ht="20.100000000000001" customHeight="1">
      <c r="A53" s="440" t="s">
        <v>32</v>
      </c>
      <c r="B53" s="486"/>
      <c r="C53" s="487"/>
      <c r="D53" s="488"/>
      <c r="E53" s="486"/>
      <c r="F53" s="488"/>
      <c r="G53" s="488"/>
      <c r="H53" s="486"/>
      <c r="I53" s="488"/>
      <c r="J53" s="488"/>
      <c r="K53" s="486"/>
      <c r="L53" s="488"/>
      <c r="M53" s="488"/>
    </row>
    <row r="54" spans="1:16" s="466" customFormat="1" ht="20.100000000000001" customHeight="1">
      <c r="A54" s="440" t="s">
        <v>33</v>
      </c>
      <c r="B54" s="462"/>
      <c r="C54" s="490"/>
      <c r="E54" s="462"/>
      <c r="H54" s="462"/>
      <c r="K54" s="462"/>
    </row>
    <row r="55" spans="1:16" s="466" customFormat="1" ht="20.100000000000001" customHeight="1">
      <c r="A55" s="440" t="s">
        <v>34</v>
      </c>
      <c r="B55" s="462"/>
      <c r="C55" s="490"/>
      <c r="E55" s="462"/>
      <c r="H55" s="462"/>
      <c r="K55" s="462"/>
      <c r="O55" s="440"/>
      <c r="P55" s="440"/>
    </row>
    <row r="56" spans="1:16" s="466" customFormat="1" ht="20.100000000000001" customHeight="1">
      <c r="A56" s="440" t="s">
        <v>35</v>
      </c>
      <c r="B56" s="462"/>
      <c r="C56" s="490"/>
      <c r="E56" s="462"/>
      <c r="H56" s="462"/>
      <c r="K56" s="462"/>
    </row>
    <row r="57" spans="1:16" s="466" customFormat="1" ht="20.100000000000001" customHeight="1">
      <c r="A57" s="440" t="s">
        <v>36</v>
      </c>
      <c r="B57" s="462"/>
      <c r="C57" s="490"/>
      <c r="E57" s="462"/>
      <c r="H57" s="462"/>
      <c r="K57" s="462"/>
    </row>
    <row r="58" spans="1:16" s="466" customFormat="1" ht="20.100000000000001" customHeight="1">
      <c r="A58" s="440" t="s">
        <v>37</v>
      </c>
      <c r="B58" s="462"/>
      <c r="C58" s="490"/>
      <c r="E58" s="462"/>
      <c r="H58" s="462"/>
      <c r="K58" s="462"/>
    </row>
    <row r="59" spans="1:16" s="466" customFormat="1" ht="20.100000000000001" customHeight="1">
      <c r="A59" s="466" t="s">
        <v>534</v>
      </c>
      <c r="B59" s="462"/>
      <c r="C59" s="490"/>
      <c r="E59" s="462"/>
      <c r="H59" s="462"/>
      <c r="K59" s="462"/>
    </row>
    <row r="60" spans="1:16" s="466" customFormat="1" ht="20.100000000000001" customHeight="1">
      <c r="A60" s="466" t="s">
        <v>38</v>
      </c>
      <c r="B60" s="462"/>
      <c r="C60" s="490"/>
      <c r="E60" s="462"/>
      <c r="H60" s="462"/>
      <c r="K60" s="462"/>
    </row>
    <row r="61" spans="1:16" s="466" customFormat="1" ht="20.100000000000001" customHeight="1">
      <c r="A61" s="466" t="s">
        <v>39</v>
      </c>
      <c r="B61" s="462"/>
      <c r="C61" s="490"/>
      <c r="E61" s="462"/>
      <c r="H61" s="462"/>
      <c r="K61" s="462"/>
    </row>
    <row r="62" spans="1:16" s="466" customFormat="1" ht="20.100000000000001" customHeight="1">
      <c r="B62" s="462"/>
      <c r="C62" s="490"/>
      <c r="E62" s="462"/>
      <c r="H62" s="462"/>
      <c r="K62" s="462"/>
    </row>
    <row r="63" spans="1:16" s="466" customFormat="1" ht="20.100000000000001" customHeight="1">
      <c r="A63" s="457"/>
      <c r="B63" s="462"/>
      <c r="C63" s="490"/>
      <c r="E63" s="462"/>
      <c r="H63" s="462"/>
      <c r="K63" s="462"/>
    </row>
    <row r="64" spans="1:16" s="466" customFormat="1" ht="20.100000000000001" customHeight="1">
      <c r="A64" s="457"/>
      <c r="B64" s="462"/>
      <c r="C64" s="490"/>
      <c r="E64" s="462"/>
      <c r="H64" s="462"/>
      <c r="K64" s="462"/>
    </row>
    <row r="65" spans="1:15" s="466" customFormat="1" ht="20.100000000000001" customHeight="1">
      <c r="A65" s="457"/>
      <c r="B65" s="462"/>
      <c r="C65" s="490"/>
      <c r="E65" s="462"/>
      <c r="H65" s="462"/>
      <c r="K65" s="462"/>
    </row>
    <row r="66" spans="1:15" ht="20.100000000000001" customHeight="1">
      <c r="O66" s="466"/>
    </row>
    <row r="67" spans="1:15" ht="20.100000000000001" customHeight="1">
      <c r="O67" s="466"/>
    </row>
    <row r="68" spans="1:15" ht="20.100000000000001" customHeight="1">
      <c r="O68" s="466"/>
    </row>
  </sheetData>
  <mergeCells count="1">
    <mergeCell ref="A4:A5"/>
  </mergeCells>
  <phoneticPr fontId="6" type="noConversion"/>
  <printOptions horizontalCentered="1"/>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rgb="FFFF0000"/>
  </sheetPr>
  <dimension ref="A1:V207"/>
  <sheetViews>
    <sheetView view="pageBreakPreview" zoomScaleNormal="80" zoomScaleSheetLayoutView="100" workbookViewId="0">
      <pane xSplit="1" ySplit="4" topLeftCell="B5" activePane="bottomRight" state="frozen"/>
      <selection activeCell="E12" sqref="E12"/>
      <selection pane="topRight" activeCell="E12" sqref="E12"/>
      <selection pane="bottomLeft" activeCell="E12" sqref="E12"/>
      <selection pane="bottomRight" activeCell="E12" sqref="E12"/>
    </sheetView>
  </sheetViews>
  <sheetFormatPr defaultColWidth="8.5546875" defaultRowHeight="20.100000000000001" customHeight="1"/>
  <cols>
    <col min="1" max="1" width="26.33203125" style="444" customWidth="1"/>
    <col min="2" max="2" width="8.5546875" style="444" customWidth="1"/>
    <col min="3" max="3" width="8.6640625" style="444" customWidth="1"/>
    <col min="4" max="4" width="9.6640625" style="444" customWidth="1"/>
    <col min="5" max="5" width="10.5546875" style="443" customWidth="1"/>
    <col min="6" max="6" width="8.6640625" style="444" customWidth="1"/>
    <col min="7" max="7" width="9.6640625" style="444" customWidth="1"/>
    <col min="8" max="8" width="10.5546875" style="443" customWidth="1"/>
    <col min="9" max="10" width="9.6640625" style="444" customWidth="1"/>
    <col min="11" max="11" width="10.5546875" style="443" customWidth="1"/>
    <col min="12" max="12" width="8.6640625" style="444" customWidth="1"/>
    <col min="13" max="13" width="9.5546875" style="444" customWidth="1"/>
    <col min="14" max="14" width="11.77734375" style="443" bestFit="1" customWidth="1"/>
    <col min="15" max="15" width="8.6640625" style="444" bestFit="1" customWidth="1"/>
    <col min="16" max="16" width="8.77734375" style="444" customWidth="1"/>
    <col min="17" max="17" width="12.33203125" style="443" bestFit="1" customWidth="1"/>
    <col min="18" max="18" width="8.6640625" style="444" bestFit="1" customWidth="1"/>
    <col min="19" max="19" width="8.77734375" style="444" customWidth="1"/>
    <col min="20" max="22" width="18.6640625" style="444" customWidth="1"/>
    <col min="23" max="16384" width="8.5546875" style="444"/>
  </cols>
  <sheetData>
    <row r="1" spans="1:22" s="399" customFormat="1" ht="20.100000000000001" customHeight="1"/>
    <row r="2" spans="1:22" s="401" customFormat="1" ht="20.100000000000001" customHeight="1">
      <c r="A2" s="400" t="s">
        <v>40</v>
      </c>
      <c r="I2" s="402"/>
      <c r="J2" s="403"/>
      <c r="L2" s="402"/>
      <c r="M2" s="403"/>
      <c r="O2" s="402"/>
      <c r="P2" s="403"/>
      <c r="R2" s="402"/>
      <c r="S2" s="403"/>
      <c r="U2" s="402"/>
      <c r="V2" s="403" t="s">
        <v>393</v>
      </c>
    </row>
    <row r="3" spans="1:22" s="404" customFormat="1" ht="27.95" customHeight="1">
      <c r="A3" s="939" t="s">
        <v>232</v>
      </c>
      <c r="B3" s="936" t="s">
        <v>524</v>
      </c>
      <c r="C3" s="937"/>
      <c r="D3" s="938"/>
      <c r="E3" s="936" t="s">
        <v>525</v>
      </c>
      <c r="F3" s="937"/>
      <c r="G3" s="938"/>
      <c r="H3" s="936" t="s">
        <v>526</v>
      </c>
      <c r="I3" s="937"/>
      <c r="J3" s="938"/>
      <c r="K3" s="936" t="s">
        <v>527</v>
      </c>
      <c r="L3" s="937"/>
      <c r="M3" s="938"/>
      <c r="N3" s="936" t="s">
        <v>182</v>
      </c>
      <c r="O3" s="937"/>
      <c r="P3" s="938"/>
      <c r="Q3" s="941" t="s">
        <v>183</v>
      </c>
      <c r="R3" s="937"/>
      <c r="S3" s="938"/>
      <c r="T3" s="930" t="s">
        <v>235</v>
      </c>
      <c r="U3" s="931"/>
      <c r="V3" s="932"/>
    </row>
    <row r="4" spans="1:22" s="404" customFormat="1" ht="27.95" customHeight="1">
      <c r="A4" s="940"/>
      <c r="B4" s="405" t="s">
        <v>519</v>
      </c>
      <c r="C4" s="405" t="s">
        <v>234</v>
      </c>
      <c r="D4" s="405" t="s">
        <v>520</v>
      </c>
      <c r="E4" s="405" t="s">
        <v>519</v>
      </c>
      <c r="F4" s="405" t="s">
        <v>234</v>
      </c>
      <c r="G4" s="405" t="s">
        <v>520</v>
      </c>
      <c r="H4" s="405" t="s">
        <v>519</v>
      </c>
      <c r="I4" s="405" t="s">
        <v>234</v>
      </c>
      <c r="J4" s="405" t="s">
        <v>520</v>
      </c>
      <c r="K4" s="405" t="s">
        <v>519</v>
      </c>
      <c r="L4" s="405" t="s">
        <v>234</v>
      </c>
      <c r="M4" s="405" t="s">
        <v>520</v>
      </c>
      <c r="N4" s="405" t="s">
        <v>519</v>
      </c>
      <c r="O4" s="405" t="s">
        <v>234</v>
      </c>
      <c r="P4" s="405" t="s">
        <v>520</v>
      </c>
      <c r="Q4" s="405" t="s">
        <v>519</v>
      </c>
      <c r="R4" s="405" t="s">
        <v>234</v>
      </c>
      <c r="S4" s="405" t="s">
        <v>520</v>
      </c>
      <c r="T4" s="933"/>
      <c r="U4" s="934"/>
      <c r="V4" s="935"/>
    </row>
    <row r="5" spans="1:22" s="412" customFormat="1" ht="27.95" customHeight="1">
      <c r="A5" s="418" t="s">
        <v>42</v>
      </c>
      <c r="B5" s="407">
        <v>126567.70219078106</v>
      </c>
      <c r="C5" s="417">
        <f>IF(B5&gt;0,TRUNC((B5/B$44)*100000+0.5)/100000," ")</f>
        <v>0.36416999999999999</v>
      </c>
      <c r="D5" s="417"/>
      <c r="E5" s="407">
        <v>328627.4626518116</v>
      </c>
      <c r="F5" s="417">
        <f>IF(E5&gt;0,TRUNC((E5/E$44)*100000+0.5)/100000," ")</f>
        <v>0.31087999999999999</v>
      </c>
      <c r="G5" s="417"/>
      <c r="H5" s="407">
        <v>792195.62335694046</v>
      </c>
      <c r="I5" s="417">
        <f>IF(H5&gt;0,TRUNC((H5/H$44)*100000+0.5)/100000," ")</f>
        <v>0.23039999999999999</v>
      </c>
      <c r="J5" s="417"/>
      <c r="K5" s="407">
        <v>1722889.3658041237</v>
      </c>
      <c r="L5" s="417">
        <f>IF(K5&gt;0,TRUNC((K5/K$44)*100000+0.5)/100000," ")</f>
        <v>0.17999000000000001</v>
      </c>
      <c r="M5" s="417"/>
      <c r="N5" s="407">
        <v>9093622.3783030305</v>
      </c>
      <c r="O5" s="417">
        <f>IF(N5&gt;0,TRUNC((N5/N$44)*100000+0.5)/100000," ")</f>
        <v>0.19484000000000001</v>
      </c>
      <c r="P5" s="417"/>
      <c r="Q5" s="407">
        <v>39039559.108016953</v>
      </c>
      <c r="R5" s="417">
        <f>IF(Q5&gt;0,TRUNC((Q5/Q$44)*100000+0.5)/100000," ")</f>
        <v>0.26340999999999998</v>
      </c>
      <c r="S5" s="417"/>
      <c r="T5" s="409"/>
      <c r="U5" s="410"/>
      <c r="V5" s="411"/>
    </row>
    <row r="6" spans="1:22" s="412" customFormat="1" ht="27.95" customHeight="1">
      <c r="A6" s="445"/>
      <c r="B6" s="407"/>
      <c r="C6" s="417"/>
      <c r="D6" s="417"/>
      <c r="E6" s="407"/>
      <c r="F6" s="417"/>
      <c r="G6" s="417"/>
      <c r="H6" s="407"/>
      <c r="I6" s="417"/>
      <c r="J6" s="417"/>
      <c r="K6" s="407"/>
      <c r="L6" s="417"/>
      <c r="M6" s="417"/>
      <c r="N6" s="407"/>
      <c r="O6" s="417"/>
      <c r="P6" s="417"/>
      <c r="Q6" s="407"/>
      <c r="R6" s="417"/>
      <c r="S6" s="417"/>
      <c r="T6" s="414"/>
      <c r="U6" s="410"/>
      <c r="V6" s="411"/>
    </row>
    <row r="7" spans="1:22" s="412" customFormat="1" ht="27.95" customHeight="1">
      <c r="A7" s="416" t="s">
        <v>43</v>
      </c>
      <c r="B7" s="407">
        <f>+B8+B9</f>
        <v>69811.358308578754</v>
      </c>
      <c r="C7" s="417">
        <f>IF(B7&gt;0,TRUNC((B7/B$44)*100000+0.5)/100000," ")</f>
        <v>0.20086999999999999</v>
      </c>
      <c r="D7" s="417"/>
      <c r="E7" s="407">
        <f>+E8+E9</f>
        <v>170139.55437373187</v>
      </c>
      <c r="F7" s="417">
        <f>IF(E7&gt;0,TRUNC((E7/E$44)*100000+0.5)/100000," ")</f>
        <v>0.16095000000000001</v>
      </c>
      <c r="G7" s="417"/>
      <c r="H7" s="407">
        <f>+H8+H9</f>
        <v>386323.41021246463</v>
      </c>
      <c r="I7" s="417">
        <f>IF(H7&gt;0,TRUNC((H7/H$44)*100000+0.5)/100000," ")</f>
        <v>0.11236</v>
      </c>
      <c r="J7" s="417"/>
      <c r="K7" s="407">
        <f>+K8+K9</f>
        <v>812034.8158247422</v>
      </c>
      <c r="L7" s="417">
        <f>IF(K7&gt;0,TRUNC((K7/K$44)*100000+0.5)/100000," ")</f>
        <v>8.4830000000000003E-2</v>
      </c>
      <c r="M7" s="417"/>
      <c r="N7" s="407">
        <f>+N8+N9</f>
        <v>2406317.6008181819</v>
      </c>
      <c r="O7" s="417">
        <f>IF(N7&gt;0,TRUNC((N7/N$44)*100000+0.5)/100000," ")</f>
        <v>5.1560000000000002E-2</v>
      </c>
      <c r="P7" s="417"/>
      <c r="Q7" s="407">
        <f>+Q8+Q9</f>
        <v>4931247.2934576273</v>
      </c>
      <c r="R7" s="417">
        <f>IF(Q7&gt;0,TRUNC((Q7/Q$44)*100000+0.5)/100000," ")</f>
        <v>3.3270000000000001E-2</v>
      </c>
      <c r="S7" s="417"/>
      <c r="T7" s="409"/>
      <c r="U7" s="410"/>
      <c r="V7" s="411"/>
    </row>
    <row r="8" spans="1:22" s="412" customFormat="1" ht="27.95" customHeight="1">
      <c r="A8" s="416" t="s">
        <v>863</v>
      </c>
      <c r="B8" s="407">
        <v>53198.582460947509</v>
      </c>
      <c r="C8" s="417">
        <f>IF(B8&gt;0,TRUNC((B8/B$44)*100000+0.5)/100000," ")</f>
        <v>0.15307000000000001</v>
      </c>
      <c r="D8" s="417"/>
      <c r="E8" s="407">
        <v>128243.66169021738</v>
      </c>
      <c r="F8" s="417">
        <f>IF(E8&gt;0,TRUNC((E8/E$44)*100000+0.5)/100000," ")</f>
        <v>0.12132</v>
      </c>
      <c r="G8" s="417"/>
      <c r="H8" s="407">
        <v>265950.40317988669</v>
      </c>
      <c r="I8" s="417">
        <f>IF(H8&gt;0,TRUNC((H8/H$44)*100000+0.5)/100000," ")</f>
        <v>7.7350000000000002E-2</v>
      </c>
      <c r="J8" s="417"/>
      <c r="K8" s="407">
        <v>510456.78868865978</v>
      </c>
      <c r="L8" s="417">
        <f>IF(K8&gt;0,TRUNC((K8/K$44)*100000+0.5)/100000," ")</f>
        <v>5.3330000000000002E-2</v>
      </c>
      <c r="M8" s="417"/>
      <c r="N8" s="407">
        <v>1587086.3478424242</v>
      </c>
      <c r="O8" s="417">
        <f>IF(N8&gt;0,TRUNC((N8/N$44)*100000+0.5)/100000," ")</f>
        <v>3.4000000000000002E-2</v>
      </c>
      <c r="P8" s="417"/>
      <c r="Q8" s="407">
        <v>3887084.4637288135</v>
      </c>
      <c r="R8" s="417">
        <f>IF(Q8&gt;0,TRUNC((Q8/Q$44)*100000+0.5)/100000," ")</f>
        <v>2.623E-2</v>
      </c>
      <c r="S8" s="417"/>
      <c r="T8" s="409"/>
      <c r="U8" s="410"/>
      <c r="V8" s="411"/>
    </row>
    <row r="9" spans="1:22" s="412" customFormat="1" ht="27.95" customHeight="1">
      <c r="A9" s="416" t="s">
        <v>864</v>
      </c>
      <c r="B9" s="407">
        <v>16612.775847631241</v>
      </c>
      <c r="C9" s="417">
        <f>IF(B9&gt;0,TRUNC((B9/B$44)*100000+0.5)/100000," ")</f>
        <v>4.7800000000000002E-2</v>
      </c>
      <c r="D9" s="417"/>
      <c r="E9" s="407">
        <v>41895.892683514488</v>
      </c>
      <c r="F9" s="417">
        <f>IF(E9&gt;0,TRUNC((E9/E$44)*100000+0.5)/100000," ")</f>
        <v>3.9629999999999999E-2</v>
      </c>
      <c r="G9" s="417"/>
      <c r="H9" s="407">
        <v>120373.00703257791</v>
      </c>
      <c r="I9" s="417">
        <f>IF(H9&gt;0,TRUNC((H9/H$44)*100000+0.5)/100000," ")</f>
        <v>3.5009999999999999E-2</v>
      </c>
      <c r="J9" s="417"/>
      <c r="K9" s="407">
        <v>301578.02713608247</v>
      </c>
      <c r="L9" s="417">
        <f>IF(K9&gt;0,TRUNC((K9/K$44)*100000+0.5)/100000," ")</f>
        <v>3.1510000000000003E-2</v>
      </c>
      <c r="M9" s="417"/>
      <c r="N9" s="407">
        <v>819231.25297575758</v>
      </c>
      <c r="O9" s="417">
        <f>IF(N9&gt;0,TRUNC((N9/N$44)*100000+0.5)/100000," ")</f>
        <v>1.755E-2</v>
      </c>
      <c r="P9" s="417"/>
      <c r="Q9" s="407">
        <v>1044162.8297288135</v>
      </c>
      <c r="R9" s="417">
        <f>IF(Q9&gt;0,TRUNC((Q9/Q$44)*100000+0.5)/100000," ")</f>
        <v>7.0499999999999998E-3</v>
      </c>
      <c r="S9" s="417"/>
      <c r="T9" s="409"/>
      <c r="U9" s="410"/>
      <c r="V9" s="411"/>
    </row>
    <row r="10" spans="1:22" s="412" customFormat="1" ht="27.95" customHeight="1">
      <c r="A10" s="416" t="s">
        <v>865</v>
      </c>
      <c r="B10" s="407">
        <f>+B7+B5</f>
        <v>196379.0604993598</v>
      </c>
      <c r="C10" s="417">
        <f>IF(B10&gt;0,TRUNC((B10/B$44)*100000+0.5)/100000," ")</f>
        <v>0.56503999999999999</v>
      </c>
      <c r="D10" s="446">
        <v>1</v>
      </c>
      <c r="E10" s="407">
        <f>+E7+E5</f>
        <v>498767.01702554349</v>
      </c>
      <c r="F10" s="417">
        <f>IF(E10&gt;0,TRUNC((E10/E$44)*100000+0.5)/100000," ")</f>
        <v>0.47183999999999998</v>
      </c>
      <c r="G10" s="446">
        <v>1</v>
      </c>
      <c r="H10" s="407">
        <f>+H7+H5</f>
        <v>1178519.0335694051</v>
      </c>
      <c r="I10" s="417">
        <f>IF(H10&gt;0,TRUNC((H10/H$44)*100000+0.5)/100000," ")</f>
        <v>0.34275</v>
      </c>
      <c r="J10" s="446">
        <v>1</v>
      </c>
      <c r="K10" s="407">
        <f>+K7+K5</f>
        <v>2534924.1816288661</v>
      </c>
      <c r="L10" s="417">
        <f>IF(K10&gt;0,TRUNC((K10/K$44)*100000+0.5)/100000," ")</f>
        <v>0.26482</v>
      </c>
      <c r="M10" s="446">
        <v>1</v>
      </c>
      <c r="N10" s="407">
        <f>+N7+N5</f>
        <v>11499939.979121212</v>
      </c>
      <c r="O10" s="417">
        <f>IF(N10&gt;0,TRUNC((N10/N$44)*100000+0.5)/100000," ")</f>
        <v>0.24640000000000001</v>
      </c>
      <c r="P10" s="446">
        <v>1</v>
      </c>
      <c r="Q10" s="407">
        <f>+Q7+Q5</f>
        <v>43970806.40147458</v>
      </c>
      <c r="R10" s="417">
        <f>IF(Q10&gt;0,TRUNC((Q10/Q$44)*100000+0.5)/100000," ")</f>
        <v>0.29668</v>
      </c>
      <c r="S10" s="446">
        <v>1</v>
      </c>
      <c r="T10" s="420"/>
      <c r="U10" s="410"/>
      <c r="V10" s="421"/>
    </row>
    <row r="11" spans="1:22" s="412" customFormat="1" ht="27.95" customHeight="1">
      <c r="A11" s="445"/>
      <c r="B11" s="407"/>
      <c r="C11" s="417"/>
      <c r="D11" s="447"/>
      <c r="E11" s="407"/>
      <c r="F11" s="417"/>
      <c r="G11" s="447"/>
      <c r="H11" s="407"/>
      <c r="I11" s="417"/>
      <c r="J11" s="447"/>
      <c r="K11" s="407"/>
      <c r="L11" s="417"/>
      <c r="M11" s="447"/>
      <c r="N11" s="407"/>
      <c r="O11" s="417"/>
      <c r="P11" s="447"/>
      <c r="Q11" s="407"/>
      <c r="R11" s="417"/>
      <c r="S11" s="447"/>
      <c r="T11" s="409"/>
      <c r="U11" s="410"/>
      <c r="V11" s="423"/>
    </row>
    <row r="12" spans="1:22" s="412" customFormat="1" ht="27.95" customHeight="1">
      <c r="A12" s="416" t="s">
        <v>44</v>
      </c>
      <c r="B12" s="407">
        <v>100531.13400426804</v>
      </c>
      <c r="C12" s="417">
        <f>IF(B12&gt;0,TRUNC((B12/B$44)*100000+0.5)/100000," ")</f>
        <v>0.28926000000000002</v>
      </c>
      <c r="D12" s="447"/>
      <c r="E12" s="407">
        <v>427705.86685036228</v>
      </c>
      <c r="F12" s="417">
        <f>IF(E12&gt;0,TRUNC((E12/E$44)*100000+0.5)/100000," ")</f>
        <v>0.40461000000000003</v>
      </c>
      <c r="G12" s="447"/>
      <c r="H12" s="407">
        <v>1843924.1866359774</v>
      </c>
      <c r="I12" s="417">
        <f>IF(H12&gt;0,TRUNC((H12/H$44)*100000+0.5)/100000," ")</f>
        <v>0.53627999999999998</v>
      </c>
      <c r="J12" s="447"/>
      <c r="K12" s="407">
        <v>5961432.5707896911</v>
      </c>
      <c r="L12" s="417">
        <f>IF(K12&gt;0,TRUNC((K12/K$44)*100000+0.5)/100000," ")</f>
        <v>0.62278</v>
      </c>
      <c r="M12" s="447"/>
      <c r="N12" s="407">
        <v>30091841.519484848</v>
      </c>
      <c r="O12" s="417">
        <f>IF(N12&gt;0,TRUNC((N12/N$44)*100000+0.5)/100000," ")</f>
        <v>0.64473999999999998</v>
      </c>
      <c r="P12" s="447"/>
      <c r="Q12" s="407">
        <v>86847982.801915258</v>
      </c>
      <c r="R12" s="417">
        <f>IF(Q12&gt;0,TRUNC((Q12/Q$44)*100000+0.5)/100000," ")</f>
        <v>0.58599000000000001</v>
      </c>
      <c r="S12" s="447"/>
      <c r="T12" s="409"/>
      <c r="U12" s="410"/>
      <c r="V12" s="423"/>
    </row>
    <row r="13" spans="1:22" s="412" customFormat="1" ht="27.95" customHeight="1">
      <c r="A13" s="445"/>
      <c r="B13" s="407"/>
      <c r="C13" s="417"/>
      <c r="D13" s="447"/>
      <c r="E13" s="407"/>
      <c r="F13" s="417"/>
      <c r="G13" s="447"/>
      <c r="H13" s="407"/>
      <c r="I13" s="417"/>
      <c r="J13" s="447"/>
      <c r="K13" s="407"/>
      <c r="L13" s="417"/>
      <c r="M13" s="447"/>
      <c r="N13" s="407"/>
      <c r="O13" s="417"/>
      <c r="P13" s="447"/>
      <c r="Q13" s="407"/>
      <c r="R13" s="417"/>
      <c r="S13" s="447"/>
      <c r="T13" s="414"/>
      <c r="U13" s="410"/>
      <c r="V13" s="423"/>
    </row>
    <row r="14" spans="1:22" s="412" customFormat="1" ht="27.95" customHeight="1">
      <c r="A14" s="416" t="s">
        <v>45</v>
      </c>
      <c r="B14" s="407">
        <f>SUM(B15:B43)</f>
        <v>50638.655206999567</v>
      </c>
      <c r="C14" s="417">
        <f t="shared" ref="C14:C44" si="0">IF(B14&gt;0,TRUNC((B14/B$44)*100000+0.5)/100000," ")</f>
        <v>0.1457</v>
      </c>
      <c r="D14" s="447"/>
      <c r="E14" s="407">
        <f>SUM(E15:E43)</f>
        <v>130598.99190905798</v>
      </c>
      <c r="F14" s="417">
        <f t="shared" ref="F14:F44" si="1">IF(E14&gt;0,TRUNC((E14/E$44)*100000+0.5)/100000," ")</f>
        <v>0.12354999999999999</v>
      </c>
      <c r="G14" s="447"/>
      <c r="H14" s="407">
        <f>SUM(H15:H43)</f>
        <v>415935.00852691208</v>
      </c>
      <c r="I14" s="417">
        <f t="shared" ref="I14:I44" si="2">IF(H14&gt;0,TRUNC((H14/H$44)*100000+0.5)/100000," ")</f>
        <v>0.12096999999999999</v>
      </c>
      <c r="J14" s="447"/>
      <c r="K14" s="407">
        <f>SUM(K15:K43)</f>
        <v>1075920.7585030929</v>
      </c>
      <c r="L14" s="417">
        <f t="shared" ref="L14:L44" si="3">IF(K14&gt;0,TRUNC((K14/K$44)*100000+0.5)/100000," ")</f>
        <v>0.1124</v>
      </c>
      <c r="M14" s="447"/>
      <c r="N14" s="407">
        <f>SUM(N15:N43)</f>
        <v>5080811.3372303033</v>
      </c>
      <c r="O14" s="417">
        <f t="shared" ref="O14:O44" si="4">IF(N14&gt;0,TRUNC((N14/N$44)*100000+0.5)/100000," ")</f>
        <v>0.10886</v>
      </c>
      <c r="P14" s="447"/>
      <c r="Q14" s="407">
        <f>SUM(Q15:Q43)</f>
        <v>17389650.628525421</v>
      </c>
      <c r="R14" s="417">
        <f t="shared" ref="R14:R44" si="5">IF(Q14&gt;0,TRUNC((Q14/Q$44)*100000+0.5)/100000," ")</f>
        <v>0.11733</v>
      </c>
      <c r="S14" s="447"/>
      <c r="T14" s="409"/>
      <c r="U14" s="410"/>
      <c r="V14" s="423"/>
    </row>
    <row r="15" spans="1:22" s="412" customFormat="1" ht="27.95" customHeight="1">
      <c r="A15" s="424" t="s">
        <v>8</v>
      </c>
      <c r="B15" s="407">
        <v>181.35535510029877</v>
      </c>
      <c r="C15" s="417">
        <f t="shared" si="0"/>
        <v>5.1999999999999995E-4</v>
      </c>
      <c r="D15" s="447"/>
      <c r="E15" s="407">
        <v>742.34305797101456</v>
      </c>
      <c r="F15" s="417">
        <f t="shared" si="1"/>
        <v>6.9999999999999999E-4</v>
      </c>
      <c r="G15" s="447"/>
      <c r="H15" s="407">
        <v>3536.8620779036828</v>
      </c>
      <c r="I15" s="417">
        <f t="shared" si="2"/>
        <v>1.0300000000000001E-3</v>
      </c>
      <c r="J15" s="447"/>
      <c r="K15" s="407">
        <v>9242.0826402061866</v>
      </c>
      <c r="L15" s="417">
        <f t="shared" si="3"/>
        <v>9.7000000000000005E-4</v>
      </c>
      <c r="M15" s="447"/>
      <c r="N15" s="407">
        <v>52432.176230303026</v>
      </c>
      <c r="O15" s="417">
        <f t="shared" si="4"/>
        <v>1.1199999999999999E-3</v>
      </c>
      <c r="P15" s="447"/>
      <c r="Q15" s="407">
        <v>107259.47199999999</v>
      </c>
      <c r="R15" s="417">
        <f t="shared" si="5"/>
        <v>7.2000000000000005E-4</v>
      </c>
      <c r="S15" s="447"/>
      <c r="T15" s="409"/>
      <c r="U15" s="410"/>
      <c r="V15" s="423"/>
    </row>
    <row r="16" spans="1:22" s="412" customFormat="1" ht="27.95" customHeight="1">
      <c r="A16" s="425" t="s">
        <v>912</v>
      </c>
      <c r="B16" s="407">
        <v>337.53186982501063</v>
      </c>
      <c r="C16" s="417">
        <f t="shared" si="0"/>
        <v>9.7000000000000005E-4</v>
      </c>
      <c r="D16" s="449">
        <f>TRUNC((B16/B$10)*100000+0.5)/100000</f>
        <v>1.72E-3</v>
      </c>
      <c r="E16" s="407">
        <v>916.38841992753623</v>
      </c>
      <c r="F16" s="417">
        <f t="shared" si="1"/>
        <v>8.7000000000000001E-4</v>
      </c>
      <c r="G16" s="447">
        <f>TRUNC((E16/E$10)*100000+0.5)/100000</f>
        <v>1.8400000000000001E-3</v>
      </c>
      <c r="H16" s="407">
        <v>2980.3642747875356</v>
      </c>
      <c r="I16" s="417">
        <f t="shared" si="2"/>
        <v>8.7000000000000001E-4</v>
      </c>
      <c r="J16" s="447">
        <f>TRUNC((H16/H$10)*100000+0.5)/100000</f>
        <v>2.5300000000000001E-3</v>
      </c>
      <c r="K16" s="407">
        <v>16449.039502061856</v>
      </c>
      <c r="L16" s="417">
        <f t="shared" si="3"/>
        <v>1.72E-3</v>
      </c>
      <c r="M16" s="447">
        <f>TRUNC((K16/K$10)*100000+0.5)/100000</f>
        <v>6.4900000000000001E-3</v>
      </c>
      <c r="N16" s="407">
        <v>94976.387145454544</v>
      </c>
      <c r="O16" s="417">
        <f t="shared" si="4"/>
        <v>2.0300000000000001E-3</v>
      </c>
      <c r="P16" s="447">
        <f>TRUNC((N16/N$10)*100000+0.5)/100000</f>
        <v>8.26E-3</v>
      </c>
      <c r="Q16" s="407">
        <v>368745.09091525426</v>
      </c>
      <c r="R16" s="417">
        <f t="shared" si="5"/>
        <v>2.49E-3</v>
      </c>
      <c r="S16" s="447">
        <f>TRUNC((Q16/Q$10)*100000+0.5)/100000</f>
        <v>8.3899999999999999E-3</v>
      </c>
      <c r="T16" s="409"/>
      <c r="U16" s="410"/>
      <c r="V16" s="427"/>
    </row>
    <row r="17" spans="1:22" s="412" customFormat="1" ht="27.95" customHeight="1">
      <c r="A17" s="424" t="s">
        <v>913</v>
      </c>
      <c r="B17" s="407">
        <v>1859.1357575757577</v>
      </c>
      <c r="C17" s="417">
        <f t="shared" si="0"/>
        <v>5.3499999999999997E-3</v>
      </c>
      <c r="D17" s="450" t="s">
        <v>9</v>
      </c>
      <c r="E17" s="407">
        <v>4403.8010358695647</v>
      </c>
      <c r="F17" s="417">
        <f t="shared" si="1"/>
        <v>4.1700000000000001E-3</v>
      </c>
      <c r="G17" s="450" t="s">
        <v>9</v>
      </c>
      <c r="H17" s="407">
        <v>13311.308042492919</v>
      </c>
      <c r="I17" s="417">
        <f t="shared" si="2"/>
        <v>3.8700000000000002E-3</v>
      </c>
      <c r="J17" s="450" t="s">
        <v>9</v>
      </c>
      <c r="K17" s="407">
        <v>19688.923928865981</v>
      </c>
      <c r="L17" s="417">
        <f t="shared" si="3"/>
        <v>2.0600000000000002E-3</v>
      </c>
      <c r="M17" s="450" t="s">
        <v>9</v>
      </c>
      <c r="N17" s="407">
        <v>106301.76595151515</v>
      </c>
      <c r="O17" s="417">
        <f t="shared" si="4"/>
        <v>2.2799999999999999E-3</v>
      </c>
      <c r="P17" s="450" t="s">
        <v>9</v>
      </c>
      <c r="Q17" s="407">
        <v>56503.568593220341</v>
      </c>
      <c r="R17" s="417">
        <f t="shared" si="5"/>
        <v>3.8000000000000002E-4</v>
      </c>
      <c r="S17" s="450" t="s">
        <v>9</v>
      </c>
      <c r="T17" s="409"/>
      <c r="U17" s="410"/>
      <c r="V17" s="427"/>
    </row>
    <row r="18" spans="1:22" s="412" customFormat="1" ht="27.95" customHeight="1">
      <c r="A18" s="424" t="s">
        <v>914</v>
      </c>
      <c r="B18" s="407">
        <v>20783.254882202305</v>
      </c>
      <c r="C18" s="417">
        <f t="shared" si="0"/>
        <v>5.9799999999999999E-2</v>
      </c>
      <c r="D18" s="447"/>
      <c r="E18" s="407">
        <v>46761.548386413044</v>
      </c>
      <c r="F18" s="417">
        <f t="shared" si="1"/>
        <v>4.4240000000000002E-2</v>
      </c>
      <c r="G18" s="447"/>
      <c r="H18" s="407">
        <v>139519.35514022663</v>
      </c>
      <c r="I18" s="417">
        <f t="shared" si="2"/>
        <v>4.0579999999999998E-2</v>
      </c>
      <c r="J18" s="447"/>
      <c r="K18" s="407">
        <v>254309.21635979382</v>
      </c>
      <c r="L18" s="417">
        <f t="shared" si="3"/>
        <v>2.657E-2</v>
      </c>
      <c r="M18" s="447"/>
      <c r="N18" s="407">
        <v>686007.67676363629</v>
      </c>
      <c r="O18" s="417">
        <f t="shared" si="4"/>
        <v>1.47E-2</v>
      </c>
      <c r="P18" s="447"/>
      <c r="Q18" s="407">
        <v>775875.6372033899</v>
      </c>
      <c r="R18" s="417">
        <f t="shared" si="5"/>
        <v>5.2399999999999999E-3</v>
      </c>
      <c r="S18" s="447"/>
      <c r="T18" s="409"/>
      <c r="U18" s="410"/>
      <c r="V18" s="423"/>
    </row>
    <row r="19" spans="1:22" s="412" customFormat="1" ht="27.95" customHeight="1">
      <c r="A19" s="424" t="s">
        <v>915</v>
      </c>
      <c r="B19" s="407">
        <v>107.32202475458813</v>
      </c>
      <c r="C19" s="417">
        <f t="shared" si="0"/>
        <v>3.1E-4</v>
      </c>
      <c r="D19" s="447"/>
      <c r="E19" s="407">
        <v>43.923297463768115</v>
      </c>
      <c r="F19" s="417">
        <f t="shared" si="1"/>
        <v>4.0000000000000003E-5</v>
      </c>
      <c r="G19" s="447"/>
      <c r="H19" s="407">
        <v>0</v>
      </c>
      <c r="I19" s="417" t="str">
        <f t="shared" si="2"/>
        <v xml:space="preserve"> </v>
      </c>
      <c r="J19" s="447"/>
      <c r="K19" s="407">
        <v>0</v>
      </c>
      <c r="L19" s="417" t="str">
        <f t="shared" si="3"/>
        <v xml:space="preserve"> </v>
      </c>
      <c r="M19" s="447"/>
      <c r="N19" s="407">
        <v>0</v>
      </c>
      <c r="O19" s="417" t="str">
        <f t="shared" si="4"/>
        <v xml:space="preserve"> </v>
      </c>
      <c r="P19" s="447"/>
      <c r="Q19" s="407">
        <v>0</v>
      </c>
      <c r="R19" s="417" t="str">
        <f t="shared" si="5"/>
        <v xml:space="preserve"> </v>
      </c>
      <c r="S19" s="447"/>
      <c r="T19" s="409"/>
      <c r="U19" s="410"/>
      <c r="V19" s="423"/>
    </row>
    <row r="20" spans="1:22" s="412" customFormat="1" ht="27.95" customHeight="1">
      <c r="A20" s="424" t="s">
        <v>916</v>
      </c>
      <c r="B20" s="407">
        <v>18.357515578318395</v>
      </c>
      <c r="C20" s="417">
        <f t="shared" si="0"/>
        <v>5.0000000000000002E-5</v>
      </c>
      <c r="D20" s="447"/>
      <c r="E20" s="407">
        <v>78.938726811594194</v>
      </c>
      <c r="F20" s="417">
        <f t="shared" si="1"/>
        <v>6.9999999999999994E-5</v>
      </c>
      <c r="G20" s="447"/>
      <c r="H20" s="407">
        <v>77.700260623229468</v>
      </c>
      <c r="I20" s="417">
        <f t="shared" si="2"/>
        <v>2.0000000000000002E-5</v>
      </c>
      <c r="J20" s="447"/>
      <c r="K20" s="407">
        <v>315.58398969072169</v>
      </c>
      <c r="L20" s="417">
        <f t="shared" si="3"/>
        <v>3.0000000000000001E-5</v>
      </c>
      <c r="M20" s="447"/>
      <c r="N20" s="407">
        <v>0</v>
      </c>
      <c r="O20" s="417" t="str">
        <f t="shared" si="4"/>
        <v xml:space="preserve"> </v>
      </c>
      <c r="P20" s="447"/>
      <c r="Q20" s="407">
        <v>0</v>
      </c>
      <c r="R20" s="417" t="str">
        <f t="shared" si="5"/>
        <v xml:space="preserve"> </v>
      </c>
      <c r="S20" s="447"/>
      <c r="T20" s="409"/>
      <c r="U20" s="410"/>
      <c r="V20" s="423"/>
    </row>
    <row r="21" spans="1:22" s="412" customFormat="1" ht="27.95" customHeight="1">
      <c r="A21" s="424" t="s">
        <v>917</v>
      </c>
      <c r="B21" s="407">
        <v>4.649879641485275</v>
      </c>
      <c r="C21" s="417">
        <f t="shared" si="0"/>
        <v>1.0000000000000001E-5</v>
      </c>
      <c r="D21" s="447"/>
      <c r="E21" s="407">
        <v>64.471408152173908</v>
      </c>
      <c r="F21" s="417">
        <f t="shared" si="1"/>
        <v>6.0000000000000002E-5</v>
      </c>
      <c r="G21" s="447"/>
      <c r="H21" s="407">
        <v>337.06463314447592</v>
      </c>
      <c r="I21" s="417">
        <f t="shared" si="2"/>
        <v>1E-4</v>
      </c>
      <c r="J21" s="447"/>
      <c r="K21" s="407">
        <v>6110.4699463917532</v>
      </c>
      <c r="L21" s="417">
        <f t="shared" si="3"/>
        <v>6.4000000000000005E-4</v>
      </c>
      <c r="M21" s="447"/>
      <c r="N21" s="407">
        <v>74796.534248484852</v>
      </c>
      <c r="O21" s="417">
        <f t="shared" si="4"/>
        <v>1.6000000000000001E-3</v>
      </c>
      <c r="P21" s="447"/>
      <c r="Q21" s="407">
        <v>93.220338983050851</v>
      </c>
      <c r="R21" s="417">
        <f t="shared" si="5"/>
        <v>0</v>
      </c>
      <c r="S21" s="447"/>
      <c r="T21" s="409"/>
      <c r="U21" s="410"/>
      <c r="V21" s="423"/>
    </row>
    <row r="22" spans="1:22" s="412" customFormat="1" ht="27.95" customHeight="1">
      <c r="A22" s="424" t="s">
        <v>918</v>
      </c>
      <c r="B22" s="407">
        <v>20.89123986342296</v>
      </c>
      <c r="C22" s="417">
        <f t="shared" si="0"/>
        <v>6.0000000000000002E-5</v>
      </c>
      <c r="D22" s="447"/>
      <c r="E22" s="407">
        <v>123.85439003623188</v>
      </c>
      <c r="F22" s="417">
        <f t="shared" si="1"/>
        <v>1.2E-4</v>
      </c>
      <c r="G22" s="447"/>
      <c r="H22" s="407">
        <v>293.12766572237956</v>
      </c>
      <c r="I22" s="417">
        <f t="shared" si="2"/>
        <v>9.0000000000000006E-5</v>
      </c>
      <c r="J22" s="447"/>
      <c r="K22" s="407">
        <v>429.67691443298969</v>
      </c>
      <c r="L22" s="417">
        <f t="shared" si="3"/>
        <v>4.0000000000000003E-5</v>
      </c>
      <c r="M22" s="447"/>
      <c r="N22" s="407">
        <v>1036.3931818181818</v>
      </c>
      <c r="O22" s="417">
        <f t="shared" si="4"/>
        <v>2.0000000000000002E-5</v>
      </c>
      <c r="P22" s="447"/>
      <c r="Q22" s="407">
        <v>2354.7112033898306</v>
      </c>
      <c r="R22" s="417">
        <f t="shared" si="5"/>
        <v>2.0000000000000002E-5</v>
      </c>
      <c r="S22" s="447"/>
      <c r="T22" s="409"/>
      <c r="U22" s="410"/>
      <c r="V22" s="423"/>
    </row>
    <row r="23" spans="1:22" s="412" customFormat="1" ht="27.95" customHeight="1">
      <c r="A23" s="424" t="s">
        <v>919</v>
      </c>
      <c r="B23" s="407">
        <v>264.69875032010242</v>
      </c>
      <c r="C23" s="417">
        <f t="shared" si="0"/>
        <v>7.6000000000000004E-4</v>
      </c>
      <c r="D23" s="450" t="s">
        <v>9</v>
      </c>
      <c r="E23" s="407">
        <v>1025.6431675724637</v>
      </c>
      <c r="F23" s="417">
        <f t="shared" si="1"/>
        <v>9.7000000000000005E-4</v>
      </c>
      <c r="G23" s="450" t="s">
        <v>9</v>
      </c>
      <c r="H23" s="407">
        <v>1602.4126614730878</v>
      </c>
      <c r="I23" s="417">
        <f t="shared" si="2"/>
        <v>4.6999999999999999E-4</v>
      </c>
      <c r="J23" s="450" t="s">
        <v>9</v>
      </c>
      <c r="K23" s="407">
        <v>6799.2234123711341</v>
      </c>
      <c r="L23" s="417">
        <f t="shared" si="3"/>
        <v>7.1000000000000002E-4</v>
      </c>
      <c r="M23" s="450" t="s">
        <v>9</v>
      </c>
      <c r="N23" s="407">
        <v>58126.176812121215</v>
      </c>
      <c r="O23" s="417">
        <f t="shared" si="4"/>
        <v>1.25E-3</v>
      </c>
      <c r="P23" s="450" t="s">
        <v>9</v>
      </c>
      <c r="Q23" s="407">
        <v>3740.3854576271187</v>
      </c>
      <c r="R23" s="417">
        <f t="shared" si="5"/>
        <v>3.0000000000000001E-5</v>
      </c>
      <c r="S23" s="450" t="s">
        <v>9</v>
      </c>
      <c r="T23" s="409"/>
      <c r="U23" s="410"/>
      <c r="V23" s="427"/>
    </row>
    <row r="24" spans="1:22" s="412" customFormat="1" ht="27.95" customHeight="1">
      <c r="A24" s="424" t="s">
        <v>920</v>
      </c>
      <c r="B24" s="407">
        <v>1213.4043849765258</v>
      </c>
      <c r="C24" s="417">
        <f t="shared" si="0"/>
        <v>3.49E-3</v>
      </c>
      <c r="D24" s="447"/>
      <c r="E24" s="407">
        <v>4572.6003443840582</v>
      </c>
      <c r="F24" s="417">
        <f t="shared" si="1"/>
        <v>4.3299999999999996E-3</v>
      </c>
      <c r="G24" s="447"/>
      <c r="H24" s="407">
        <v>17847.990337110481</v>
      </c>
      <c r="I24" s="417">
        <f t="shared" si="2"/>
        <v>5.1900000000000002E-3</v>
      </c>
      <c r="J24" s="447"/>
      <c r="K24" s="407">
        <v>56371.459104123714</v>
      </c>
      <c r="L24" s="417">
        <f t="shared" si="3"/>
        <v>5.8900000000000003E-3</v>
      </c>
      <c r="M24" s="447"/>
      <c r="N24" s="407">
        <v>318631.41539393936</v>
      </c>
      <c r="O24" s="417">
        <f t="shared" si="4"/>
        <v>6.8300000000000001E-3</v>
      </c>
      <c r="P24" s="447"/>
      <c r="Q24" s="407">
        <v>756106.33233898308</v>
      </c>
      <c r="R24" s="417">
        <f t="shared" si="5"/>
        <v>5.1000000000000004E-3</v>
      </c>
      <c r="S24" s="447"/>
      <c r="T24" s="409"/>
      <c r="U24" s="410"/>
      <c r="V24" s="423"/>
    </row>
    <row r="25" spans="1:22" s="412" customFormat="1" ht="27.95" customHeight="1">
      <c r="A25" s="424" t="s">
        <v>921</v>
      </c>
      <c r="B25" s="407">
        <v>3505.0816513017498</v>
      </c>
      <c r="C25" s="417">
        <f t="shared" si="0"/>
        <v>1.009E-2</v>
      </c>
      <c r="D25" s="450" t="s">
        <v>9</v>
      </c>
      <c r="E25" s="407">
        <v>10159.861632971015</v>
      </c>
      <c r="F25" s="417">
        <f t="shared" si="1"/>
        <v>9.6100000000000005E-3</v>
      </c>
      <c r="G25" s="450" t="s">
        <v>9</v>
      </c>
      <c r="H25" s="407">
        <v>29155.161216713881</v>
      </c>
      <c r="I25" s="417">
        <f t="shared" si="2"/>
        <v>8.4799999999999997E-3</v>
      </c>
      <c r="J25" s="450" t="s">
        <v>9</v>
      </c>
      <c r="K25" s="407">
        <v>93236.133715463919</v>
      </c>
      <c r="L25" s="417">
        <f t="shared" si="3"/>
        <v>9.7400000000000004E-3</v>
      </c>
      <c r="M25" s="450" t="s">
        <v>9</v>
      </c>
      <c r="N25" s="407">
        <v>404456.21433939389</v>
      </c>
      <c r="O25" s="417">
        <f t="shared" si="4"/>
        <v>8.6700000000000006E-3</v>
      </c>
      <c r="P25" s="450" t="s">
        <v>9</v>
      </c>
      <c r="Q25" s="407">
        <v>1274056.5780677968</v>
      </c>
      <c r="R25" s="417">
        <f t="shared" si="5"/>
        <v>8.6E-3</v>
      </c>
      <c r="S25" s="450" t="s">
        <v>9</v>
      </c>
      <c r="T25" s="409"/>
      <c r="U25" s="410"/>
      <c r="V25" s="423"/>
    </row>
    <row r="26" spans="1:22" s="412" customFormat="1" ht="27.95" customHeight="1">
      <c r="A26" s="425" t="s">
        <v>922</v>
      </c>
      <c r="B26" s="407">
        <v>2756.3437332479725</v>
      </c>
      <c r="C26" s="417">
        <f t="shared" si="0"/>
        <v>7.9299999999999995E-3</v>
      </c>
      <c r="D26" s="449">
        <f>TRUNC((B26/B$10)*100000+0.5)/100000</f>
        <v>1.404E-2</v>
      </c>
      <c r="E26" s="407">
        <v>8188.0718429347826</v>
      </c>
      <c r="F26" s="417">
        <f t="shared" si="1"/>
        <v>7.7499999999999999E-3</v>
      </c>
      <c r="G26" s="447">
        <f>TRUNC((E26/E$10)*100000+0.5)/100000</f>
        <v>1.6420000000000001E-2</v>
      </c>
      <c r="H26" s="407">
        <v>29798.812984419263</v>
      </c>
      <c r="I26" s="417">
        <f t="shared" si="2"/>
        <v>8.6700000000000006E-3</v>
      </c>
      <c r="J26" s="447">
        <f>TRUNC((H26/H$10)*100000+0.5)/100000</f>
        <v>2.528E-2</v>
      </c>
      <c r="K26" s="407">
        <v>96002.251671134029</v>
      </c>
      <c r="L26" s="417">
        <f t="shared" si="3"/>
        <v>1.0030000000000001E-2</v>
      </c>
      <c r="M26" s="447">
        <f>TRUNC((K26/K$10)*100000+0.5)/100000</f>
        <v>3.7870000000000001E-2</v>
      </c>
      <c r="N26" s="407">
        <v>406164.22159393941</v>
      </c>
      <c r="O26" s="417">
        <f t="shared" si="4"/>
        <v>8.6999999999999994E-3</v>
      </c>
      <c r="P26" s="447">
        <f>TRUNC((N26/N$10)*100000+0.5)/100000</f>
        <v>3.5319999999999997E-2</v>
      </c>
      <c r="Q26" s="407">
        <v>767128.86289830506</v>
      </c>
      <c r="R26" s="417">
        <f t="shared" si="5"/>
        <v>5.1799999999999997E-3</v>
      </c>
      <c r="S26" s="447">
        <f>TRUNC((Q26/Q$10)*100000+0.5)/100000</f>
        <v>1.745E-2</v>
      </c>
      <c r="T26" s="409"/>
      <c r="U26" s="410"/>
      <c r="V26" s="427"/>
    </row>
    <row r="27" spans="1:22" s="412" customFormat="1" ht="27.95" customHeight="1">
      <c r="A27" s="424" t="s">
        <v>923</v>
      </c>
      <c r="B27" s="407">
        <v>4.8514703371745629</v>
      </c>
      <c r="C27" s="417">
        <f t="shared" si="0"/>
        <v>1.0000000000000001E-5</v>
      </c>
      <c r="D27" s="450" t="s">
        <v>9</v>
      </c>
      <c r="E27" s="407">
        <v>7.2440360507246382</v>
      </c>
      <c r="F27" s="417">
        <f t="shared" si="1"/>
        <v>1.0000000000000001E-5</v>
      </c>
      <c r="G27" s="450" t="s">
        <v>9</v>
      </c>
      <c r="H27" s="407">
        <v>104.4736699716714</v>
      </c>
      <c r="I27" s="417">
        <f t="shared" si="2"/>
        <v>3.0000000000000001E-5</v>
      </c>
      <c r="J27" s="450" t="s">
        <v>9</v>
      </c>
      <c r="K27" s="407">
        <v>27.847361855670105</v>
      </c>
      <c r="L27" s="417">
        <f t="shared" si="3"/>
        <v>0</v>
      </c>
      <c r="M27" s="450" t="s">
        <v>9</v>
      </c>
      <c r="N27" s="407">
        <v>1305.8746181818183</v>
      </c>
      <c r="O27" s="417">
        <f t="shared" si="4"/>
        <v>3.0000000000000001E-5</v>
      </c>
      <c r="P27" s="450" t="s">
        <v>9</v>
      </c>
      <c r="Q27" s="407">
        <v>0</v>
      </c>
      <c r="R27" s="417" t="str">
        <f t="shared" si="5"/>
        <v xml:space="preserve"> </v>
      </c>
      <c r="S27" s="450" t="s">
        <v>9</v>
      </c>
      <c r="T27" s="409"/>
      <c r="U27" s="410"/>
      <c r="V27" s="423"/>
    </row>
    <row r="28" spans="1:22" s="412" customFormat="1" ht="27.95" customHeight="1">
      <c r="A28" s="424" t="s">
        <v>924</v>
      </c>
      <c r="B28" s="407">
        <v>961.1455326504481</v>
      </c>
      <c r="C28" s="417">
        <f t="shared" si="0"/>
        <v>2.7699999999999999E-3</v>
      </c>
      <c r="D28" s="449"/>
      <c r="E28" s="407">
        <v>3426.0060043478261</v>
      </c>
      <c r="F28" s="417">
        <f t="shared" si="1"/>
        <v>3.2399999999999998E-3</v>
      </c>
      <c r="G28" s="447"/>
      <c r="H28" s="407">
        <v>11800.873347025496</v>
      </c>
      <c r="I28" s="417">
        <f t="shared" si="2"/>
        <v>3.4299999999999999E-3</v>
      </c>
      <c r="J28" s="447"/>
      <c r="K28" s="407">
        <v>14743.758037113403</v>
      </c>
      <c r="L28" s="417">
        <f t="shared" si="3"/>
        <v>1.5399999999999999E-3</v>
      </c>
      <c r="M28" s="447"/>
      <c r="N28" s="407">
        <v>10147.241333333333</v>
      </c>
      <c r="O28" s="417">
        <f t="shared" si="4"/>
        <v>2.2000000000000001E-4</v>
      </c>
      <c r="P28" s="447"/>
      <c r="Q28" s="407">
        <v>0</v>
      </c>
      <c r="R28" s="417" t="str">
        <f t="shared" si="5"/>
        <v xml:space="preserve"> </v>
      </c>
      <c r="S28" s="447"/>
      <c r="T28" s="409"/>
      <c r="U28" s="410"/>
      <c r="V28" s="423"/>
    </row>
    <row r="29" spans="1:22" s="412" customFormat="1" ht="27.95" customHeight="1">
      <c r="A29" s="424" t="s">
        <v>925</v>
      </c>
      <c r="B29" s="407">
        <v>2218.4431395646607</v>
      </c>
      <c r="C29" s="417">
        <f t="shared" si="0"/>
        <v>6.3800000000000003E-3</v>
      </c>
      <c r="D29" s="449"/>
      <c r="E29" s="407">
        <v>5318.3061320652168</v>
      </c>
      <c r="F29" s="417">
        <f t="shared" si="1"/>
        <v>5.0299999999999997E-3</v>
      </c>
      <c r="G29" s="447"/>
      <c r="H29" s="407">
        <v>17425.929583569403</v>
      </c>
      <c r="I29" s="417">
        <f t="shared" si="2"/>
        <v>5.0699999999999999E-3</v>
      </c>
      <c r="J29" s="447"/>
      <c r="K29" s="407">
        <v>33380.657170103092</v>
      </c>
      <c r="L29" s="417">
        <f t="shared" si="3"/>
        <v>3.49E-3</v>
      </c>
      <c r="M29" s="447"/>
      <c r="N29" s="407">
        <v>155365.24694545454</v>
      </c>
      <c r="O29" s="417">
        <f t="shared" si="4"/>
        <v>3.3300000000000001E-3</v>
      </c>
      <c r="P29" s="447"/>
      <c r="Q29" s="407">
        <v>409072.63318644068</v>
      </c>
      <c r="R29" s="417">
        <f t="shared" si="5"/>
        <v>2.7599999999999999E-3</v>
      </c>
      <c r="S29" s="447"/>
      <c r="T29" s="409"/>
      <c r="U29" s="410"/>
      <c r="V29" s="423"/>
    </row>
    <row r="30" spans="1:22" s="412" customFormat="1" ht="27.95" customHeight="1">
      <c r="A30" s="425" t="s">
        <v>926</v>
      </c>
      <c r="B30" s="407">
        <v>2962.0457699530516</v>
      </c>
      <c r="C30" s="417">
        <f t="shared" si="0"/>
        <v>8.5199999999999998E-3</v>
      </c>
      <c r="D30" s="449">
        <f>TRUNC((B30/B$10)*100000+0.5)/100000</f>
        <v>1.508E-2</v>
      </c>
      <c r="E30" s="407">
        <v>7678.5517650362317</v>
      </c>
      <c r="F30" s="417">
        <f t="shared" si="1"/>
        <v>7.26E-3</v>
      </c>
      <c r="G30" s="447">
        <f>TRUNC((E30/E$10)*100000+0.5)/100000</f>
        <v>1.54E-2</v>
      </c>
      <c r="H30" s="407">
        <v>24138.653645892351</v>
      </c>
      <c r="I30" s="417">
        <f t="shared" si="2"/>
        <v>7.0200000000000002E-3</v>
      </c>
      <c r="J30" s="447">
        <f>TRUNC((H30/H$10)*100000+0.5)/100000</f>
        <v>2.0480000000000002E-2</v>
      </c>
      <c r="K30" s="407">
        <v>48647.457188659791</v>
      </c>
      <c r="L30" s="417">
        <f t="shared" si="3"/>
        <v>5.0800000000000003E-3</v>
      </c>
      <c r="M30" s="447">
        <f>TRUNC((K30/K$10)*100000+0.5)/100000</f>
        <v>1.9189999999999999E-2</v>
      </c>
      <c r="N30" s="407">
        <v>125445.57166060606</v>
      </c>
      <c r="O30" s="417">
        <f t="shared" si="4"/>
        <v>2.6900000000000001E-3</v>
      </c>
      <c r="P30" s="447">
        <f>TRUNC((N30/N$10)*100000+0.5)/100000</f>
        <v>1.091E-2</v>
      </c>
      <c r="Q30" s="407">
        <v>390342.64366101695</v>
      </c>
      <c r="R30" s="417">
        <f t="shared" si="5"/>
        <v>2.63E-3</v>
      </c>
      <c r="S30" s="447">
        <f>TRUNC((Q30/Q$10)*100000+0.5)/100000</f>
        <v>8.8800000000000007E-3</v>
      </c>
      <c r="T30" s="409"/>
      <c r="U30" s="410"/>
      <c r="V30" s="423"/>
    </row>
    <row r="31" spans="1:22" s="412" customFormat="1" ht="27.95" customHeight="1">
      <c r="A31" s="425" t="s">
        <v>927</v>
      </c>
      <c r="B31" s="407">
        <v>928.6095309432352</v>
      </c>
      <c r="C31" s="417">
        <f t="shared" si="0"/>
        <v>2.6700000000000001E-3</v>
      </c>
      <c r="D31" s="449">
        <f>TRUNC((B31/B$10)*100000+0.5)/100000</f>
        <v>4.7299999999999998E-3</v>
      </c>
      <c r="E31" s="407">
        <v>2076.6227099637681</v>
      </c>
      <c r="F31" s="417">
        <f t="shared" si="1"/>
        <v>1.9599999999999999E-3</v>
      </c>
      <c r="G31" s="447">
        <f>TRUNC((E31/E$10)*100000+0.5)/100000</f>
        <v>4.1599999999999996E-3</v>
      </c>
      <c r="H31" s="407">
        <v>6490.5478144475919</v>
      </c>
      <c r="I31" s="417">
        <f t="shared" si="2"/>
        <v>1.89E-3</v>
      </c>
      <c r="J31" s="447">
        <f>TRUNC((H31/H$10)*100000+0.5)/100000</f>
        <v>5.5100000000000001E-3</v>
      </c>
      <c r="K31" s="407">
        <v>16815.635529896907</v>
      </c>
      <c r="L31" s="417">
        <f t="shared" si="3"/>
        <v>1.7600000000000001E-3</v>
      </c>
      <c r="M31" s="447">
        <f>TRUNC((K31/K$10)*100000+0.5)/100000</f>
        <v>6.6299999999999996E-3</v>
      </c>
      <c r="N31" s="407">
        <v>57104.060684848489</v>
      </c>
      <c r="O31" s="417">
        <f t="shared" si="4"/>
        <v>1.2199999999999999E-3</v>
      </c>
      <c r="P31" s="447">
        <f>TRUNC((N31/N$10)*100000+0.5)/100000</f>
        <v>4.9699999999999996E-3</v>
      </c>
      <c r="Q31" s="407">
        <v>60971.602372881352</v>
      </c>
      <c r="R31" s="417">
        <f t="shared" si="5"/>
        <v>4.0999999999999999E-4</v>
      </c>
      <c r="S31" s="447">
        <f>TRUNC((Q31/Q$10)*100000+0.5)/100000</f>
        <v>1.39E-3</v>
      </c>
      <c r="T31" s="409"/>
      <c r="U31" s="410"/>
      <c r="V31" s="423"/>
    </row>
    <row r="32" spans="1:22" s="412" customFormat="1" ht="27.95" customHeight="1">
      <c r="A32" s="425" t="s">
        <v>928</v>
      </c>
      <c r="B32" s="407">
        <v>1434.8049116517284</v>
      </c>
      <c r="C32" s="417">
        <f t="shared" si="0"/>
        <v>4.13E-3</v>
      </c>
      <c r="D32" s="449">
        <f>TRUNC((B32/B$10)*100000+0.5)/100000</f>
        <v>7.3099999999999997E-3</v>
      </c>
      <c r="E32" s="407">
        <v>3363.0945612318842</v>
      </c>
      <c r="F32" s="417">
        <f t="shared" si="1"/>
        <v>3.1800000000000001E-3</v>
      </c>
      <c r="G32" s="447">
        <f>TRUNC((E32/E$10)*100000+0.5)/100000</f>
        <v>6.7400000000000003E-3</v>
      </c>
      <c r="H32" s="407">
        <v>8897.5282167138812</v>
      </c>
      <c r="I32" s="417">
        <f t="shared" si="2"/>
        <v>2.5899999999999999E-3</v>
      </c>
      <c r="J32" s="447">
        <f>TRUNC((H32/H$10)*100000+0.5)/100000</f>
        <v>7.5500000000000003E-3</v>
      </c>
      <c r="K32" s="407">
        <v>37755.771320618558</v>
      </c>
      <c r="L32" s="417">
        <f t="shared" si="3"/>
        <v>3.9399999999999999E-3</v>
      </c>
      <c r="M32" s="447">
        <f>TRUNC((K32/K$10)*100000+0.5)/100000</f>
        <v>1.489E-2</v>
      </c>
      <c r="N32" s="407">
        <v>432921.23357575753</v>
      </c>
      <c r="O32" s="417">
        <f t="shared" si="4"/>
        <v>9.2800000000000001E-3</v>
      </c>
      <c r="P32" s="447">
        <f>TRUNC((N32/N$10)*100000+0.5)/100000</f>
        <v>3.7650000000000003E-2</v>
      </c>
      <c r="Q32" s="407">
        <v>2363202.9891525428</v>
      </c>
      <c r="R32" s="417">
        <f t="shared" si="5"/>
        <v>1.5949999999999999E-2</v>
      </c>
      <c r="S32" s="447">
        <f>TRUNC((Q32/Q$10)*100000+0.5)/100000</f>
        <v>5.3740000000000003E-2</v>
      </c>
      <c r="T32" s="409"/>
      <c r="U32" s="410"/>
      <c r="V32" s="423"/>
    </row>
    <row r="33" spans="1:22" s="412" customFormat="1" ht="27.95" customHeight="1">
      <c r="A33" s="424" t="s">
        <v>929</v>
      </c>
      <c r="B33" s="407">
        <v>778.62753350405467</v>
      </c>
      <c r="C33" s="417">
        <f t="shared" si="0"/>
        <v>2.2399999999999998E-3</v>
      </c>
      <c r="D33" s="449"/>
      <c r="E33" s="407">
        <v>2043.9333641304347</v>
      </c>
      <c r="F33" s="417">
        <f t="shared" si="1"/>
        <v>1.9300000000000001E-3</v>
      </c>
      <c r="G33" s="447"/>
      <c r="H33" s="407">
        <v>5695.23809631728</v>
      </c>
      <c r="I33" s="417">
        <f t="shared" si="2"/>
        <v>1.66E-3</v>
      </c>
      <c r="J33" s="447"/>
      <c r="K33" s="407">
        <v>14918.214259793815</v>
      </c>
      <c r="L33" s="417">
        <f t="shared" si="3"/>
        <v>1.56E-3</v>
      </c>
      <c r="M33" s="447"/>
      <c r="N33" s="407">
        <v>49387.331193939397</v>
      </c>
      <c r="O33" s="417">
        <f t="shared" si="4"/>
        <v>1.06E-3</v>
      </c>
      <c r="P33" s="447"/>
      <c r="Q33" s="407">
        <v>14116.673593220337</v>
      </c>
      <c r="R33" s="417">
        <f t="shared" si="5"/>
        <v>1E-4</v>
      </c>
      <c r="S33" s="447"/>
      <c r="T33" s="409"/>
      <c r="U33" s="410"/>
      <c r="V33" s="423"/>
    </row>
    <row r="34" spans="1:22" s="412" customFormat="1" ht="27.95" customHeight="1">
      <c r="A34" s="425" t="s">
        <v>930</v>
      </c>
      <c r="B34" s="407">
        <v>156.53928894579599</v>
      </c>
      <c r="C34" s="417">
        <f t="shared" si="0"/>
        <v>4.4999999999999999E-4</v>
      </c>
      <c r="D34" s="449">
        <f>TRUNC((B34/B$10)*100000+0.5)/100000</f>
        <v>8.0000000000000004E-4</v>
      </c>
      <c r="E34" s="407">
        <v>324.27267047101452</v>
      </c>
      <c r="F34" s="417">
        <f t="shared" si="1"/>
        <v>3.1E-4</v>
      </c>
      <c r="G34" s="447">
        <f>TRUNC((E34/E$10)*100000+0.5)/100000</f>
        <v>6.4999999999999997E-4</v>
      </c>
      <c r="H34" s="407">
        <v>877.04058356940516</v>
      </c>
      <c r="I34" s="417">
        <f t="shared" si="2"/>
        <v>2.5999999999999998E-4</v>
      </c>
      <c r="J34" s="447">
        <f>TRUNC((H34/H$10)*100000+0.5)/100000</f>
        <v>7.3999999999999999E-4</v>
      </c>
      <c r="K34" s="407">
        <v>2945.0078309278347</v>
      </c>
      <c r="L34" s="417">
        <f t="shared" si="3"/>
        <v>3.1E-4</v>
      </c>
      <c r="M34" s="447">
        <f>TRUNC((K34/K$10)*100000+0.5)/100000</f>
        <v>1.16E-3</v>
      </c>
      <c r="N34" s="407">
        <v>9101.8121999999985</v>
      </c>
      <c r="O34" s="417">
        <f t="shared" si="4"/>
        <v>2.0000000000000001E-4</v>
      </c>
      <c r="P34" s="447">
        <f>TRUNC((N34/N$10)*100000+0.5)/100000</f>
        <v>7.9000000000000001E-4</v>
      </c>
      <c r="Q34" s="407">
        <v>18308.474830508476</v>
      </c>
      <c r="R34" s="417">
        <f t="shared" si="5"/>
        <v>1.2E-4</v>
      </c>
      <c r="S34" s="447">
        <f>TRUNC((Q34/Q$10)*100000+0.5)/100000</f>
        <v>4.2000000000000002E-4</v>
      </c>
      <c r="T34" s="409"/>
      <c r="U34" s="410"/>
      <c r="V34" s="423"/>
    </row>
    <row r="35" spans="1:22" s="412" customFormat="1" ht="27.95" customHeight="1">
      <c r="A35" s="424" t="s">
        <v>931</v>
      </c>
      <c r="B35" s="407">
        <v>3348.4103679043965</v>
      </c>
      <c r="C35" s="417">
        <f t="shared" si="0"/>
        <v>9.6299999999999997E-3</v>
      </c>
      <c r="D35" s="451" t="s">
        <v>9</v>
      </c>
      <c r="E35" s="407">
        <v>11206.439095833333</v>
      </c>
      <c r="F35" s="417">
        <f t="shared" si="1"/>
        <v>1.06E-2</v>
      </c>
      <c r="G35" s="451" t="s">
        <v>9</v>
      </c>
      <c r="H35" s="407">
        <v>43975.634359773365</v>
      </c>
      <c r="I35" s="417">
        <f t="shared" si="2"/>
        <v>1.2789999999999999E-2</v>
      </c>
      <c r="J35" s="451" t="s">
        <v>9</v>
      </c>
      <c r="K35" s="407">
        <v>187267.70553092784</v>
      </c>
      <c r="L35" s="417">
        <f t="shared" si="3"/>
        <v>1.9560000000000001E-2</v>
      </c>
      <c r="M35" s="451" t="s">
        <v>9</v>
      </c>
      <c r="N35" s="407">
        <v>979566.72424242424</v>
      </c>
      <c r="O35" s="417">
        <f t="shared" si="4"/>
        <v>2.0990000000000002E-2</v>
      </c>
      <c r="P35" s="451" t="s">
        <v>9</v>
      </c>
      <c r="Q35" s="407">
        <v>3956991.470101695</v>
      </c>
      <c r="R35" s="417">
        <f t="shared" si="5"/>
        <v>2.6700000000000002E-2</v>
      </c>
      <c r="S35" s="451" t="s">
        <v>9</v>
      </c>
      <c r="T35" s="409"/>
      <c r="U35" s="410"/>
      <c r="V35" s="423"/>
    </row>
    <row r="36" spans="1:22" s="412" customFormat="1" ht="27.95" customHeight="1">
      <c r="A36" s="424" t="s">
        <v>932</v>
      </c>
      <c r="B36" s="407">
        <v>163.40493896713613</v>
      </c>
      <c r="C36" s="417">
        <f t="shared" si="0"/>
        <v>4.6999999999999999E-4</v>
      </c>
      <c r="D36" s="447"/>
      <c r="E36" s="407">
        <v>333.02030471014496</v>
      </c>
      <c r="F36" s="417">
        <f t="shared" si="1"/>
        <v>3.2000000000000003E-4</v>
      </c>
      <c r="G36" s="447"/>
      <c r="H36" s="407">
        <v>1193.9958611898016</v>
      </c>
      <c r="I36" s="417">
        <f t="shared" si="2"/>
        <v>3.5E-4</v>
      </c>
      <c r="J36" s="447"/>
      <c r="K36" s="407">
        <v>2376.1811000000002</v>
      </c>
      <c r="L36" s="417">
        <f t="shared" si="3"/>
        <v>2.5000000000000001E-4</v>
      </c>
      <c r="M36" s="447"/>
      <c r="N36" s="407">
        <v>4845.8435878787877</v>
      </c>
      <c r="O36" s="417">
        <f t="shared" si="4"/>
        <v>1E-4</v>
      </c>
      <c r="P36" s="449"/>
      <c r="Q36" s="407">
        <v>761.64915254237292</v>
      </c>
      <c r="R36" s="417">
        <f t="shared" si="5"/>
        <v>1.0000000000000001E-5</v>
      </c>
      <c r="S36" s="447"/>
      <c r="T36" s="409"/>
      <c r="U36" s="410"/>
      <c r="V36" s="423"/>
    </row>
    <row r="37" spans="1:22" s="412" customFormat="1" ht="27.95" customHeight="1">
      <c r="A37" s="424" t="s">
        <v>933</v>
      </c>
      <c r="B37" s="407">
        <v>7.8922338881775502</v>
      </c>
      <c r="C37" s="417">
        <f t="shared" si="0"/>
        <v>2.0000000000000002E-5</v>
      </c>
      <c r="D37" s="447"/>
      <c r="E37" s="407">
        <v>231.1724054347826</v>
      </c>
      <c r="F37" s="417">
        <f t="shared" si="1"/>
        <v>2.2000000000000001E-4</v>
      </c>
      <c r="G37" s="447"/>
      <c r="H37" s="407">
        <v>1206.1266912181302</v>
      </c>
      <c r="I37" s="417">
        <f t="shared" si="2"/>
        <v>3.5E-4</v>
      </c>
      <c r="J37" s="447"/>
      <c r="K37" s="407">
        <v>6131.5838793814437</v>
      </c>
      <c r="L37" s="417">
        <f t="shared" si="3"/>
        <v>6.4000000000000005E-4</v>
      </c>
      <c r="M37" s="447"/>
      <c r="N37" s="407">
        <v>67437.091090909089</v>
      </c>
      <c r="O37" s="417">
        <f t="shared" si="4"/>
        <v>1.4400000000000001E-3</v>
      </c>
      <c r="P37" s="447"/>
      <c r="Q37" s="407">
        <v>61875.955796610171</v>
      </c>
      <c r="R37" s="417">
        <f t="shared" si="5"/>
        <v>4.2000000000000002E-4</v>
      </c>
      <c r="S37" s="447"/>
      <c r="T37" s="409"/>
      <c r="U37" s="410"/>
      <c r="V37" s="423"/>
    </row>
    <row r="38" spans="1:22" s="412" customFormat="1" ht="27.95" customHeight="1">
      <c r="A38" s="424" t="s">
        <v>934</v>
      </c>
      <c r="B38" s="407">
        <v>164.50723516858727</v>
      </c>
      <c r="C38" s="417">
        <f t="shared" si="0"/>
        <v>4.6999999999999999E-4</v>
      </c>
      <c r="D38" s="447"/>
      <c r="E38" s="407">
        <v>331.59323134057968</v>
      </c>
      <c r="F38" s="417">
        <f t="shared" si="1"/>
        <v>3.1E-4</v>
      </c>
      <c r="G38" s="447"/>
      <c r="H38" s="407">
        <v>460.78631444759208</v>
      </c>
      <c r="I38" s="417">
        <f t="shared" si="2"/>
        <v>1.2999999999999999E-4</v>
      </c>
      <c r="J38" s="447"/>
      <c r="K38" s="407">
        <v>903.63753402061855</v>
      </c>
      <c r="L38" s="417">
        <f t="shared" si="3"/>
        <v>9.0000000000000006E-5</v>
      </c>
      <c r="M38" s="447"/>
      <c r="N38" s="407">
        <v>10039.034254545453</v>
      </c>
      <c r="O38" s="417">
        <f t="shared" si="4"/>
        <v>2.2000000000000001E-4</v>
      </c>
      <c r="P38" s="447"/>
      <c r="Q38" s="407">
        <v>0</v>
      </c>
      <c r="R38" s="417" t="str">
        <f t="shared" si="5"/>
        <v xml:space="preserve"> </v>
      </c>
      <c r="S38" s="447"/>
      <c r="T38" s="409"/>
      <c r="U38" s="410"/>
      <c r="V38" s="423"/>
    </row>
    <row r="39" spans="1:22" s="412" customFormat="1" ht="27.95" customHeight="1">
      <c r="A39" s="424" t="s">
        <v>935</v>
      </c>
      <c r="B39" s="407">
        <v>446.12998420828001</v>
      </c>
      <c r="C39" s="417">
        <f t="shared" si="0"/>
        <v>1.2800000000000001E-3</v>
      </c>
      <c r="D39" s="447"/>
      <c r="E39" s="407">
        <v>1135.7797501811594</v>
      </c>
      <c r="F39" s="417">
        <f t="shared" si="1"/>
        <v>1.07E-3</v>
      </c>
      <c r="G39" s="447"/>
      <c r="H39" s="407">
        <v>4552.2330949008501</v>
      </c>
      <c r="I39" s="417">
        <f t="shared" si="2"/>
        <v>1.32E-3</v>
      </c>
      <c r="J39" s="447"/>
      <c r="K39" s="407">
        <v>11280.363018556702</v>
      </c>
      <c r="L39" s="417">
        <f t="shared" si="3"/>
        <v>1.1800000000000001E-3</v>
      </c>
      <c r="M39" s="447"/>
      <c r="N39" s="407">
        <v>36723.699842424241</v>
      </c>
      <c r="O39" s="417">
        <f t="shared" si="4"/>
        <v>7.9000000000000001E-4</v>
      </c>
      <c r="P39" s="447"/>
      <c r="Q39" s="407">
        <v>56784.604254237289</v>
      </c>
      <c r="R39" s="417">
        <f t="shared" si="5"/>
        <v>3.8000000000000002E-4</v>
      </c>
      <c r="S39" s="447"/>
      <c r="T39" s="409"/>
      <c r="U39" s="410"/>
      <c r="V39" s="423"/>
    </row>
    <row r="40" spans="1:22" s="412" customFormat="1" ht="27.95" customHeight="1">
      <c r="A40" s="424" t="s">
        <v>936</v>
      </c>
      <c r="B40" s="407">
        <v>296.60377592829707</v>
      </c>
      <c r="C40" s="417">
        <f t="shared" si="0"/>
        <v>8.4999999999999995E-4</v>
      </c>
      <c r="D40" s="447"/>
      <c r="E40" s="407">
        <v>831.97879003623189</v>
      </c>
      <c r="F40" s="417">
        <f t="shared" si="1"/>
        <v>7.9000000000000001E-4</v>
      </c>
      <c r="G40" s="447"/>
      <c r="H40" s="407">
        <v>2008.3590325779037</v>
      </c>
      <c r="I40" s="417">
        <f t="shared" si="2"/>
        <v>5.8E-4</v>
      </c>
      <c r="J40" s="447"/>
      <c r="K40" s="407">
        <v>4236.9467092783507</v>
      </c>
      <c r="L40" s="417">
        <f t="shared" si="3"/>
        <v>4.4000000000000002E-4</v>
      </c>
      <c r="M40" s="447"/>
      <c r="N40" s="407">
        <v>3298.1147878787879</v>
      </c>
      <c r="O40" s="417">
        <f t="shared" si="4"/>
        <v>6.9999999999999994E-5</v>
      </c>
      <c r="P40" s="447"/>
      <c r="Q40" s="407">
        <v>789566.3671355932</v>
      </c>
      <c r="R40" s="417">
        <f t="shared" si="5"/>
        <v>5.3299999999999997E-3</v>
      </c>
      <c r="S40" s="447"/>
      <c r="T40" s="409"/>
      <c r="U40" s="410"/>
      <c r="V40" s="423"/>
    </row>
    <row r="41" spans="1:22" s="412" customFormat="1" ht="27.95" customHeight="1">
      <c r="A41" s="424" t="s">
        <v>937</v>
      </c>
      <c r="B41" s="407">
        <v>66.882172428510458</v>
      </c>
      <c r="C41" s="417">
        <f t="shared" si="0"/>
        <v>1.9000000000000001E-4</v>
      </c>
      <c r="D41" s="447"/>
      <c r="E41" s="407">
        <v>283.88459347826085</v>
      </c>
      <c r="F41" s="417">
        <f t="shared" si="1"/>
        <v>2.7E-4</v>
      </c>
      <c r="G41" s="447"/>
      <c r="H41" s="407">
        <v>709.62288101983006</v>
      </c>
      <c r="I41" s="417">
        <f t="shared" si="2"/>
        <v>2.1000000000000001E-4</v>
      </c>
      <c r="J41" s="447"/>
      <c r="K41" s="407">
        <v>3744.9514257731958</v>
      </c>
      <c r="L41" s="417">
        <f t="shared" si="3"/>
        <v>3.8999999999999999E-4</v>
      </c>
      <c r="M41" s="447"/>
      <c r="N41" s="407">
        <v>36002.079666666665</v>
      </c>
      <c r="O41" s="417">
        <f t="shared" si="4"/>
        <v>7.6999999999999996E-4</v>
      </c>
      <c r="P41" s="447"/>
      <c r="Q41" s="407">
        <v>340472.82783050847</v>
      </c>
      <c r="R41" s="417">
        <f t="shared" si="5"/>
        <v>2.3E-3</v>
      </c>
      <c r="S41" s="447"/>
      <c r="T41" s="409"/>
      <c r="U41" s="410"/>
      <c r="V41" s="423"/>
    </row>
    <row r="42" spans="1:22" s="412" customFormat="1" ht="27.95" customHeight="1">
      <c r="A42" s="424" t="s">
        <v>938</v>
      </c>
      <c r="B42" s="407">
        <v>159.77480324370467</v>
      </c>
      <c r="C42" s="417">
        <f t="shared" si="0"/>
        <v>4.6000000000000001E-4</v>
      </c>
      <c r="D42" s="447"/>
      <c r="E42" s="407">
        <v>385.93037246376809</v>
      </c>
      <c r="F42" s="417">
        <f t="shared" si="1"/>
        <v>3.6999999999999999E-4</v>
      </c>
      <c r="G42" s="447"/>
      <c r="H42" s="407">
        <v>1682.1243257790368</v>
      </c>
      <c r="I42" s="417">
        <f t="shared" si="2"/>
        <v>4.8999999999999998E-4</v>
      </c>
      <c r="J42" s="447"/>
      <c r="K42" s="407">
        <v>12501.310756701032</v>
      </c>
      <c r="L42" s="417">
        <f t="shared" si="3"/>
        <v>1.31E-3</v>
      </c>
      <c r="M42" s="447"/>
      <c r="N42" s="407">
        <v>149610.90727272729</v>
      </c>
      <c r="O42" s="417">
        <f t="shared" si="4"/>
        <v>3.2100000000000002E-3</v>
      </c>
      <c r="P42" s="447"/>
      <c r="Q42" s="407">
        <v>717724.72327118646</v>
      </c>
      <c r="R42" s="417">
        <f t="shared" si="5"/>
        <v>4.8399999999999997E-3</v>
      </c>
      <c r="S42" s="447"/>
      <c r="T42" s="409"/>
      <c r="U42" s="410"/>
      <c r="V42" s="423"/>
    </row>
    <row r="43" spans="1:22" s="412" customFormat="1" ht="27.95" customHeight="1">
      <c r="A43" s="424" t="s">
        <v>939</v>
      </c>
      <c r="B43" s="407">
        <v>5487.9554733247969</v>
      </c>
      <c r="C43" s="417">
        <f t="shared" si="0"/>
        <v>1.5789999999999998E-2</v>
      </c>
      <c r="D43" s="447"/>
      <c r="E43" s="407">
        <v>14539.716411775362</v>
      </c>
      <c r="F43" s="417">
        <f t="shared" si="1"/>
        <v>1.375E-2</v>
      </c>
      <c r="G43" s="447"/>
      <c r="H43" s="407">
        <v>46255.681713881022</v>
      </c>
      <c r="I43" s="417">
        <f t="shared" si="2"/>
        <v>1.345E-2</v>
      </c>
      <c r="J43" s="447"/>
      <c r="K43" s="407">
        <v>119289.66866494845</v>
      </c>
      <c r="L43" s="417">
        <f t="shared" si="3"/>
        <v>1.2460000000000001E-2</v>
      </c>
      <c r="M43" s="447"/>
      <c r="N43" s="407">
        <v>749580.50861212122</v>
      </c>
      <c r="O43" s="417">
        <f t="shared" si="4"/>
        <v>1.6060000000000001E-2</v>
      </c>
      <c r="P43" s="447"/>
      <c r="Q43" s="407">
        <v>4097594.1551694912</v>
      </c>
      <c r="R43" s="417">
        <f t="shared" si="5"/>
        <v>2.7650000000000001E-2</v>
      </c>
      <c r="S43" s="447"/>
      <c r="T43" s="409"/>
      <c r="U43" s="410"/>
      <c r="V43" s="423"/>
    </row>
    <row r="44" spans="1:22" s="412" customFormat="1" ht="27.95" customHeight="1">
      <c r="A44" s="416" t="s">
        <v>46</v>
      </c>
      <c r="B44" s="407">
        <f>+B14+B12+B7+B5</f>
        <v>347548.8497106274</v>
      </c>
      <c r="C44" s="417">
        <f t="shared" si="0"/>
        <v>1</v>
      </c>
      <c r="D44" s="450"/>
      <c r="E44" s="407">
        <f>+E14+E12+E7+E5</f>
        <v>1057071.8757849636</v>
      </c>
      <c r="F44" s="417">
        <f t="shared" si="1"/>
        <v>1</v>
      </c>
      <c r="G44" s="450"/>
      <c r="H44" s="407">
        <f>+H14+H12+H7+H5</f>
        <v>3438378.2287322944</v>
      </c>
      <c r="I44" s="417">
        <f t="shared" si="2"/>
        <v>1</v>
      </c>
      <c r="J44" s="450"/>
      <c r="K44" s="407">
        <f>+K14+K12+K7+K5</f>
        <v>9572277.5109216496</v>
      </c>
      <c r="L44" s="417">
        <f t="shared" si="3"/>
        <v>1</v>
      </c>
      <c r="M44" s="450"/>
      <c r="N44" s="407">
        <f>+N14+N12+N7+N5</f>
        <v>46672592.835836358</v>
      </c>
      <c r="O44" s="417">
        <f t="shared" si="4"/>
        <v>1</v>
      </c>
      <c r="P44" s="450"/>
      <c r="Q44" s="407">
        <f>+Q14+Q12+Q7+Q5</f>
        <v>148208439.83191526</v>
      </c>
      <c r="R44" s="417">
        <f t="shared" si="5"/>
        <v>1</v>
      </c>
      <c r="S44" s="450"/>
      <c r="T44" s="409"/>
      <c r="U44" s="429"/>
      <c r="V44" s="427"/>
    </row>
    <row r="45" spans="1:22" s="412" customFormat="1" ht="20.100000000000001" customHeight="1">
      <c r="A45" s="430" t="s">
        <v>528</v>
      </c>
      <c r="B45" s="432"/>
      <c r="C45" s="432"/>
      <c r="D45" s="432"/>
      <c r="E45" s="431"/>
      <c r="F45" s="432"/>
      <c r="G45" s="432"/>
      <c r="H45" s="431"/>
      <c r="I45" s="432"/>
      <c r="J45" s="432"/>
      <c r="K45" s="431"/>
      <c r="L45" s="432"/>
      <c r="M45" s="432"/>
      <c r="N45" s="431"/>
      <c r="O45" s="432"/>
      <c r="P45" s="432"/>
      <c r="Q45" s="431"/>
      <c r="R45" s="432"/>
      <c r="S45" s="432"/>
      <c r="T45" s="432"/>
      <c r="U45" s="432"/>
      <c r="V45" s="432"/>
    </row>
    <row r="46" spans="1:22" s="412" customFormat="1" ht="20.100000000000001" customHeight="1">
      <c r="A46" s="452"/>
      <c r="B46" s="437"/>
      <c r="C46" s="435"/>
      <c r="D46" s="436"/>
      <c r="E46" s="434"/>
      <c r="F46" s="435"/>
      <c r="G46" s="436"/>
      <c r="H46" s="434"/>
      <c r="I46" s="435"/>
      <c r="J46" s="436"/>
      <c r="K46" s="434"/>
      <c r="L46" s="435"/>
      <c r="M46" s="436"/>
      <c r="N46" s="434"/>
      <c r="O46" s="435"/>
      <c r="P46" s="436"/>
      <c r="Q46" s="434"/>
      <c r="R46" s="435"/>
      <c r="S46" s="436"/>
      <c r="T46" s="437"/>
      <c r="U46" s="435"/>
      <c r="V46" s="436"/>
    </row>
    <row r="47" spans="1:22" s="412" customFormat="1" ht="20.100000000000001" customHeight="1">
      <c r="A47" s="438"/>
      <c r="B47" s="439">
        <v>347548.8497106274</v>
      </c>
      <c r="C47" s="435"/>
      <c r="D47" s="436"/>
      <c r="E47" s="439">
        <v>1057071.8757849638</v>
      </c>
      <c r="F47" s="435"/>
      <c r="G47" s="436"/>
      <c r="H47" s="439">
        <v>3438378.2287322944</v>
      </c>
      <c r="I47" s="435"/>
      <c r="J47" s="436"/>
      <c r="K47" s="439">
        <v>9572277.5109216496</v>
      </c>
      <c r="L47" s="435"/>
      <c r="M47" s="436"/>
      <c r="N47" s="439">
        <v>46672592.835836366</v>
      </c>
      <c r="O47" s="435"/>
      <c r="P47" s="436"/>
      <c r="Q47" s="439">
        <v>148208439.83191526</v>
      </c>
      <c r="R47" s="435"/>
      <c r="S47" s="436"/>
      <c r="T47" s="440"/>
      <c r="U47" s="435"/>
      <c r="V47" s="436"/>
    </row>
    <row r="48" spans="1:22" s="412" customFormat="1" ht="20.100000000000001" customHeight="1">
      <c r="A48" s="438"/>
      <c r="B48" s="441">
        <f>+B47-B44</f>
        <v>0</v>
      </c>
      <c r="C48" s="435"/>
      <c r="D48" s="436"/>
      <c r="E48" s="441">
        <f>+E47-E44</f>
        <v>0</v>
      </c>
      <c r="F48" s="435"/>
      <c r="G48" s="436"/>
      <c r="H48" s="441">
        <f>+H47-H44</f>
        <v>0</v>
      </c>
      <c r="I48" s="435"/>
      <c r="J48" s="436"/>
      <c r="K48" s="441">
        <f>+K47-K44</f>
        <v>0</v>
      </c>
      <c r="L48" s="435"/>
      <c r="M48" s="436"/>
      <c r="N48" s="441">
        <f>+N47-N44</f>
        <v>0</v>
      </c>
      <c r="O48" s="435"/>
      <c r="P48" s="436"/>
      <c r="Q48" s="441">
        <f>+Q47-Q44</f>
        <v>0</v>
      </c>
      <c r="R48" s="435"/>
      <c r="S48" s="436"/>
      <c r="T48" s="433"/>
      <c r="U48" s="435"/>
      <c r="V48" s="436"/>
    </row>
    <row r="49" spans="1:22" s="412" customFormat="1" ht="20.100000000000001" customHeight="1">
      <c r="A49" s="438"/>
      <c r="B49" s="441">
        <v>50638.655206999567</v>
      </c>
      <c r="C49" s="435"/>
      <c r="D49" s="436"/>
      <c r="E49" s="441">
        <v>130598.99190905798</v>
      </c>
      <c r="F49" s="435"/>
      <c r="G49" s="436"/>
      <c r="H49" s="441">
        <v>415935.00852691213</v>
      </c>
      <c r="I49" s="435"/>
      <c r="J49" s="436"/>
      <c r="K49" s="441">
        <v>1075920.7585030927</v>
      </c>
      <c r="L49" s="435"/>
      <c r="M49" s="436"/>
      <c r="N49" s="441">
        <v>5080811.3372303024</v>
      </c>
      <c r="O49" s="435"/>
      <c r="P49" s="436"/>
      <c r="Q49" s="441">
        <v>17389650.628525425</v>
      </c>
      <c r="R49" s="435"/>
      <c r="S49" s="436"/>
      <c r="T49" s="433"/>
      <c r="U49" s="435"/>
      <c r="V49" s="436"/>
    </row>
    <row r="50" spans="1:22" s="412" customFormat="1" ht="20.100000000000001" customHeight="1">
      <c r="A50" s="438"/>
      <c r="B50" s="441">
        <f>+B49-B14</f>
        <v>0</v>
      </c>
      <c r="E50" s="441">
        <f>+E49-E14</f>
        <v>0</v>
      </c>
      <c r="F50" s="435"/>
      <c r="H50" s="441">
        <f>+H49-H14</f>
        <v>0</v>
      </c>
      <c r="K50" s="441">
        <f>+K49-K14</f>
        <v>0</v>
      </c>
      <c r="N50" s="441">
        <f>+N49-N14</f>
        <v>0</v>
      </c>
      <c r="Q50" s="441">
        <f>+Q49-Q14</f>
        <v>0</v>
      </c>
    </row>
    <row r="51" spans="1:22" s="412" customFormat="1" ht="20.100000000000001" customHeight="1">
      <c r="E51" s="442"/>
      <c r="F51" s="435"/>
      <c r="H51" s="442"/>
      <c r="K51" s="442"/>
      <c r="N51" s="442"/>
      <c r="Q51" s="442"/>
    </row>
    <row r="52" spans="1:22" s="412" customFormat="1" ht="20.100000000000001" customHeight="1">
      <c r="E52" s="442"/>
      <c r="F52" s="435"/>
      <c r="H52" s="442"/>
      <c r="K52" s="442"/>
      <c r="N52" s="442"/>
      <c r="Q52" s="442"/>
    </row>
    <row r="53" spans="1:22" s="412" customFormat="1" ht="20.100000000000001" customHeight="1">
      <c r="E53" s="442"/>
      <c r="F53" s="435"/>
      <c r="H53" s="442"/>
      <c r="K53" s="442"/>
      <c r="N53" s="442"/>
      <c r="Q53" s="442"/>
    </row>
    <row r="54" spans="1:22" s="412" customFormat="1" ht="20.100000000000001" customHeight="1">
      <c r="E54" s="442"/>
      <c r="F54" s="435"/>
      <c r="H54" s="442"/>
      <c r="K54" s="442"/>
      <c r="N54" s="442"/>
      <c r="Q54" s="442"/>
    </row>
    <row r="55" spans="1:22" s="412" customFormat="1" ht="20.100000000000001" customHeight="1">
      <c r="E55" s="442"/>
      <c r="F55" s="435"/>
      <c r="H55" s="442"/>
      <c r="K55" s="442"/>
      <c r="N55" s="442"/>
      <c r="Q55" s="442"/>
    </row>
    <row r="56" spans="1:22" s="412" customFormat="1" ht="20.100000000000001" customHeight="1">
      <c r="E56" s="442"/>
      <c r="F56" s="435"/>
      <c r="H56" s="442"/>
      <c r="K56" s="442"/>
      <c r="N56" s="442"/>
      <c r="Q56" s="442"/>
    </row>
    <row r="57" spans="1:22" s="412" customFormat="1" ht="20.100000000000001" customHeight="1">
      <c r="E57" s="442"/>
      <c r="F57" s="435"/>
      <c r="H57" s="442"/>
      <c r="K57" s="442"/>
      <c r="N57" s="442"/>
      <c r="Q57" s="442"/>
    </row>
    <row r="58" spans="1:22" s="412" customFormat="1" ht="20.100000000000001" customHeight="1">
      <c r="E58" s="442"/>
      <c r="F58" s="435"/>
      <c r="H58" s="442"/>
      <c r="K58" s="442"/>
      <c r="N58" s="442"/>
      <c r="Q58" s="442"/>
    </row>
    <row r="59" spans="1:22" s="412" customFormat="1" ht="20.100000000000001" customHeight="1">
      <c r="E59" s="442"/>
      <c r="F59" s="435"/>
      <c r="H59" s="442"/>
      <c r="K59" s="442"/>
      <c r="N59" s="442"/>
      <c r="Q59" s="442"/>
    </row>
    <row r="60" spans="1:22" s="412" customFormat="1" ht="20.100000000000001" customHeight="1">
      <c r="E60" s="442"/>
      <c r="F60" s="435"/>
      <c r="H60" s="442"/>
      <c r="K60" s="442"/>
      <c r="N60" s="442"/>
      <c r="Q60" s="442"/>
    </row>
    <row r="61" spans="1:22" s="412" customFormat="1" ht="20.100000000000001" customHeight="1">
      <c r="E61" s="442"/>
      <c r="F61" s="435"/>
      <c r="H61" s="442"/>
      <c r="K61" s="442"/>
      <c r="N61" s="442"/>
      <c r="Q61" s="442"/>
    </row>
    <row r="62" spans="1:22" s="412" customFormat="1" ht="20.100000000000001" customHeight="1">
      <c r="E62" s="442"/>
      <c r="F62" s="435"/>
      <c r="H62" s="442"/>
      <c r="K62" s="442"/>
      <c r="N62" s="442"/>
      <c r="Q62" s="442"/>
    </row>
    <row r="63" spans="1:22" s="412" customFormat="1" ht="20.100000000000001" customHeight="1">
      <c r="E63" s="442"/>
      <c r="F63" s="435"/>
      <c r="H63" s="442"/>
      <c r="K63" s="442"/>
      <c r="N63" s="442"/>
      <c r="Q63" s="442"/>
    </row>
    <row r="64" spans="1:22" s="412" customFormat="1" ht="20.100000000000001" customHeight="1">
      <c r="E64" s="442"/>
      <c r="F64" s="435"/>
      <c r="H64" s="442"/>
      <c r="K64" s="442"/>
      <c r="N64" s="442"/>
      <c r="Q64" s="442"/>
    </row>
    <row r="65" spans="5:17" s="412" customFormat="1" ht="20.100000000000001" customHeight="1">
      <c r="E65" s="442"/>
      <c r="F65" s="435"/>
      <c r="H65" s="442"/>
      <c r="K65" s="442"/>
      <c r="N65" s="442"/>
      <c r="Q65" s="442"/>
    </row>
    <row r="66" spans="5:17" s="412" customFormat="1" ht="20.100000000000001" customHeight="1">
      <c r="E66" s="442"/>
      <c r="F66" s="435"/>
      <c r="H66" s="442"/>
      <c r="K66" s="442"/>
      <c r="N66" s="442"/>
      <c r="Q66" s="442"/>
    </row>
    <row r="67" spans="5:17" s="412" customFormat="1" ht="20.100000000000001" customHeight="1">
      <c r="E67" s="442"/>
      <c r="F67" s="435"/>
      <c r="H67" s="442"/>
      <c r="K67" s="442"/>
      <c r="N67" s="442"/>
      <c r="Q67" s="442"/>
    </row>
    <row r="68" spans="5:17" s="412" customFormat="1" ht="20.100000000000001" customHeight="1">
      <c r="E68" s="442"/>
      <c r="F68" s="435"/>
      <c r="H68" s="442"/>
      <c r="K68" s="442"/>
      <c r="N68" s="442"/>
      <c r="Q68" s="442"/>
    </row>
    <row r="69" spans="5:17" s="412" customFormat="1" ht="20.100000000000001" customHeight="1">
      <c r="E69" s="442"/>
      <c r="F69" s="435"/>
      <c r="H69" s="442"/>
      <c r="K69" s="442"/>
      <c r="N69" s="442"/>
      <c r="Q69" s="442"/>
    </row>
    <row r="70" spans="5:17" s="412" customFormat="1" ht="20.100000000000001" customHeight="1">
      <c r="E70" s="442"/>
      <c r="F70" s="435"/>
      <c r="H70" s="442"/>
      <c r="K70" s="442"/>
      <c r="N70" s="442"/>
      <c r="Q70" s="442"/>
    </row>
    <row r="71" spans="5:17" s="412" customFormat="1" ht="20.100000000000001" customHeight="1">
      <c r="E71" s="442"/>
      <c r="F71" s="435"/>
      <c r="H71" s="442"/>
      <c r="K71" s="442"/>
      <c r="N71" s="442"/>
      <c r="Q71" s="442"/>
    </row>
    <row r="72" spans="5:17" s="412" customFormat="1" ht="20.100000000000001" customHeight="1">
      <c r="E72" s="442"/>
      <c r="F72" s="435"/>
      <c r="H72" s="442"/>
      <c r="K72" s="442"/>
      <c r="N72" s="442"/>
      <c r="Q72" s="442"/>
    </row>
    <row r="73" spans="5:17" s="412" customFormat="1" ht="20.100000000000001" customHeight="1">
      <c r="E73" s="442"/>
      <c r="F73" s="435"/>
      <c r="H73" s="442"/>
      <c r="K73" s="442"/>
      <c r="N73" s="442"/>
      <c r="Q73" s="442"/>
    </row>
    <row r="74" spans="5:17" s="412" customFormat="1" ht="20.100000000000001" customHeight="1">
      <c r="E74" s="442"/>
      <c r="F74" s="435"/>
      <c r="H74" s="442"/>
      <c r="K74" s="442"/>
      <c r="N74" s="442"/>
      <c r="Q74" s="442"/>
    </row>
    <row r="75" spans="5:17" s="412" customFormat="1" ht="20.100000000000001" customHeight="1">
      <c r="E75" s="442"/>
      <c r="F75" s="435"/>
      <c r="H75" s="442"/>
      <c r="K75" s="442"/>
      <c r="N75" s="442"/>
      <c r="Q75" s="442"/>
    </row>
    <row r="76" spans="5:17" s="412" customFormat="1" ht="20.100000000000001" customHeight="1">
      <c r="E76" s="442"/>
      <c r="F76" s="435"/>
      <c r="H76" s="442"/>
      <c r="K76" s="442"/>
      <c r="N76" s="442"/>
      <c r="Q76" s="442"/>
    </row>
    <row r="77" spans="5:17" s="412" customFormat="1" ht="20.100000000000001" customHeight="1">
      <c r="E77" s="442"/>
      <c r="F77" s="435"/>
      <c r="H77" s="442"/>
      <c r="K77" s="442"/>
      <c r="N77" s="442"/>
      <c r="Q77" s="442"/>
    </row>
    <row r="78" spans="5:17" s="412" customFormat="1" ht="20.100000000000001" customHeight="1">
      <c r="E78" s="442"/>
      <c r="F78" s="435"/>
      <c r="H78" s="442"/>
      <c r="K78" s="442"/>
      <c r="N78" s="442"/>
      <c r="Q78" s="442"/>
    </row>
    <row r="79" spans="5:17" s="412" customFormat="1" ht="20.100000000000001" customHeight="1">
      <c r="E79" s="442"/>
      <c r="F79" s="435"/>
      <c r="H79" s="442"/>
      <c r="K79" s="442"/>
      <c r="N79" s="442"/>
      <c r="Q79" s="442"/>
    </row>
    <row r="80" spans="5:17" s="412" customFormat="1" ht="20.100000000000001" customHeight="1">
      <c r="E80" s="442"/>
      <c r="F80" s="435"/>
      <c r="H80" s="442"/>
      <c r="K80" s="442"/>
      <c r="N80" s="442"/>
      <c r="Q80" s="442"/>
    </row>
    <row r="81" spans="5:17" s="412" customFormat="1" ht="20.100000000000001" customHeight="1">
      <c r="E81" s="442"/>
      <c r="F81" s="435"/>
      <c r="H81" s="442"/>
      <c r="K81" s="442"/>
      <c r="N81" s="442"/>
      <c r="Q81" s="442"/>
    </row>
    <row r="82" spans="5:17" s="412" customFormat="1" ht="20.100000000000001" customHeight="1">
      <c r="E82" s="442"/>
      <c r="F82" s="435"/>
      <c r="H82" s="442"/>
      <c r="K82" s="442"/>
      <c r="N82" s="442"/>
      <c r="Q82" s="442"/>
    </row>
    <row r="83" spans="5:17" s="412" customFormat="1" ht="20.100000000000001" customHeight="1">
      <c r="E83" s="442"/>
      <c r="F83" s="435"/>
      <c r="H83" s="442"/>
      <c r="K83" s="442"/>
      <c r="N83" s="442"/>
      <c r="Q83" s="442"/>
    </row>
    <row r="84" spans="5:17" s="412" customFormat="1" ht="20.100000000000001" customHeight="1">
      <c r="E84" s="442"/>
      <c r="F84" s="435"/>
      <c r="H84" s="442"/>
      <c r="K84" s="442"/>
      <c r="N84" s="442"/>
      <c r="Q84" s="442"/>
    </row>
    <row r="85" spans="5:17" s="412" customFormat="1" ht="20.100000000000001" customHeight="1">
      <c r="E85" s="442"/>
      <c r="F85" s="435"/>
      <c r="H85" s="442"/>
      <c r="K85" s="442"/>
      <c r="N85" s="442"/>
      <c r="Q85" s="442"/>
    </row>
    <row r="86" spans="5:17" s="412" customFormat="1" ht="20.100000000000001" customHeight="1">
      <c r="E86" s="442"/>
      <c r="F86" s="435"/>
      <c r="H86" s="442"/>
      <c r="K86" s="442"/>
      <c r="N86" s="442"/>
      <c r="Q86" s="442"/>
    </row>
    <row r="87" spans="5:17" s="412" customFormat="1" ht="20.100000000000001" customHeight="1">
      <c r="E87" s="442"/>
      <c r="F87" s="435"/>
      <c r="H87" s="442"/>
      <c r="K87" s="442"/>
      <c r="N87" s="442"/>
      <c r="Q87" s="442"/>
    </row>
    <row r="88" spans="5:17" s="412" customFormat="1" ht="20.100000000000001" customHeight="1">
      <c r="E88" s="442"/>
      <c r="F88" s="435"/>
      <c r="H88" s="442"/>
      <c r="K88" s="442"/>
      <c r="N88" s="442"/>
      <c r="Q88" s="442"/>
    </row>
    <row r="89" spans="5:17" s="412" customFormat="1" ht="20.100000000000001" customHeight="1">
      <c r="E89" s="442"/>
      <c r="F89" s="435"/>
      <c r="H89" s="442"/>
      <c r="K89" s="442"/>
      <c r="N89" s="442"/>
      <c r="Q89" s="442"/>
    </row>
    <row r="90" spans="5:17" s="412" customFormat="1" ht="20.100000000000001" customHeight="1">
      <c r="E90" s="442"/>
      <c r="F90" s="435"/>
      <c r="H90" s="442"/>
      <c r="K90" s="442"/>
      <c r="N90" s="442"/>
      <c r="Q90" s="442"/>
    </row>
    <row r="91" spans="5:17" s="412" customFormat="1" ht="20.100000000000001" customHeight="1">
      <c r="E91" s="442"/>
      <c r="F91" s="435"/>
      <c r="H91" s="442"/>
      <c r="K91" s="442"/>
      <c r="N91" s="442"/>
      <c r="Q91" s="442"/>
    </row>
    <row r="92" spans="5:17" s="412" customFormat="1" ht="20.100000000000001" customHeight="1">
      <c r="E92" s="442"/>
      <c r="F92" s="435"/>
      <c r="H92" s="442"/>
      <c r="K92" s="442"/>
      <c r="N92" s="442"/>
      <c r="Q92" s="442"/>
    </row>
    <row r="93" spans="5:17" s="412" customFormat="1" ht="20.100000000000001" customHeight="1">
      <c r="E93" s="442"/>
      <c r="F93" s="435"/>
      <c r="H93" s="442"/>
      <c r="K93" s="442"/>
      <c r="N93" s="442"/>
      <c r="Q93" s="442"/>
    </row>
    <row r="94" spans="5:17" s="412" customFormat="1" ht="20.100000000000001" customHeight="1">
      <c r="E94" s="442"/>
      <c r="F94" s="435"/>
      <c r="H94" s="442"/>
      <c r="K94" s="442"/>
      <c r="N94" s="442"/>
      <c r="Q94" s="442"/>
    </row>
    <row r="95" spans="5:17" s="412" customFormat="1" ht="20.100000000000001" customHeight="1">
      <c r="E95" s="442"/>
      <c r="F95" s="435"/>
      <c r="H95" s="442"/>
      <c r="K95" s="442"/>
      <c r="N95" s="442"/>
      <c r="Q95" s="442"/>
    </row>
    <row r="96" spans="5:17" s="412" customFormat="1" ht="20.100000000000001" customHeight="1">
      <c r="E96" s="442"/>
      <c r="F96" s="435"/>
      <c r="H96" s="442"/>
      <c r="K96" s="442"/>
      <c r="N96" s="442"/>
      <c r="Q96" s="442"/>
    </row>
    <row r="97" spans="5:17" s="412" customFormat="1" ht="20.100000000000001" customHeight="1">
      <c r="E97" s="442"/>
      <c r="F97" s="435"/>
      <c r="H97" s="442"/>
      <c r="K97" s="442"/>
      <c r="N97" s="442"/>
      <c r="Q97" s="442"/>
    </row>
    <row r="98" spans="5:17" s="412" customFormat="1" ht="20.100000000000001" customHeight="1">
      <c r="E98" s="442"/>
      <c r="F98" s="435"/>
      <c r="H98" s="442"/>
      <c r="K98" s="442"/>
      <c r="N98" s="442"/>
      <c r="Q98" s="442"/>
    </row>
    <row r="99" spans="5:17" s="412" customFormat="1" ht="20.100000000000001" customHeight="1">
      <c r="E99" s="442"/>
      <c r="F99" s="435"/>
      <c r="H99" s="442"/>
      <c r="K99" s="442"/>
      <c r="N99" s="442"/>
      <c r="Q99" s="442"/>
    </row>
    <row r="100" spans="5:17" s="412" customFormat="1" ht="20.100000000000001" customHeight="1">
      <c r="E100" s="442"/>
      <c r="F100" s="435"/>
      <c r="H100" s="442"/>
      <c r="K100" s="442"/>
      <c r="N100" s="442"/>
      <c r="Q100" s="442"/>
    </row>
    <row r="101" spans="5:17" s="412" customFormat="1" ht="20.100000000000001" customHeight="1">
      <c r="E101" s="442"/>
      <c r="F101" s="435"/>
      <c r="H101" s="442"/>
      <c r="K101" s="442"/>
      <c r="N101" s="442"/>
      <c r="Q101" s="442"/>
    </row>
    <row r="102" spans="5:17" s="412" customFormat="1" ht="20.100000000000001" customHeight="1">
      <c r="E102" s="442"/>
      <c r="F102" s="435"/>
      <c r="H102" s="442"/>
      <c r="K102" s="442"/>
      <c r="N102" s="442"/>
      <c r="Q102" s="442"/>
    </row>
    <row r="103" spans="5:17" s="412" customFormat="1" ht="20.100000000000001" customHeight="1">
      <c r="E103" s="442"/>
      <c r="F103" s="435"/>
      <c r="H103" s="442"/>
      <c r="K103" s="442"/>
      <c r="N103" s="442"/>
      <c r="Q103" s="442"/>
    </row>
    <row r="104" spans="5:17" s="412" customFormat="1" ht="20.100000000000001" customHeight="1">
      <c r="E104" s="442"/>
      <c r="F104" s="435"/>
      <c r="H104" s="442"/>
      <c r="K104" s="442"/>
      <c r="N104" s="442"/>
      <c r="Q104" s="442"/>
    </row>
    <row r="105" spans="5:17" s="412" customFormat="1" ht="20.100000000000001" customHeight="1">
      <c r="E105" s="442"/>
      <c r="F105" s="435"/>
      <c r="H105" s="442"/>
      <c r="K105" s="442"/>
      <c r="N105" s="442"/>
      <c r="Q105" s="442"/>
    </row>
    <row r="106" spans="5:17" s="412" customFormat="1" ht="20.100000000000001" customHeight="1">
      <c r="E106" s="442"/>
      <c r="F106" s="435"/>
      <c r="H106" s="442"/>
      <c r="K106" s="442"/>
      <c r="N106" s="442"/>
      <c r="Q106" s="442"/>
    </row>
    <row r="107" spans="5:17" s="412" customFormat="1" ht="20.100000000000001" customHeight="1">
      <c r="E107" s="442"/>
      <c r="F107" s="435"/>
      <c r="H107" s="442"/>
      <c r="K107" s="442"/>
      <c r="N107" s="442"/>
      <c r="Q107" s="442"/>
    </row>
    <row r="108" spans="5:17" s="412" customFormat="1" ht="20.100000000000001" customHeight="1">
      <c r="E108" s="442"/>
      <c r="F108" s="435"/>
      <c r="H108" s="442"/>
      <c r="K108" s="442"/>
      <c r="N108" s="442"/>
      <c r="Q108" s="442"/>
    </row>
    <row r="109" spans="5:17" s="412" customFormat="1" ht="20.100000000000001" customHeight="1">
      <c r="E109" s="442"/>
      <c r="F109" s="435"/>
      <c r="H109" s="442"/>
      <c r="K109" s="442"/>
      <c r="N109" s="442"/>
      <c r="Q109" s="442"/>
    </row>
    <row r="110" spans="5:17" s="412" customFormat="1" ht="20.100000000000001" customHeight="1">
      <c r="E110" s="442"/>
      <c r="F110" s="435"/>
      <c r="H110" s="442"/>
      <c r="K110" s="442"/>
      <c r="N110" s="442"/>
      <c r="Q110" s="442"/>
    </row>
    <row r="111" spans="5:17" s="412" customFormat="1" ht="20.100000000000001" customHeight="1">
      <c r="E111" s="442"/>
      <c r="F111" s="435"/>
      <c r="H111" s="442"/>
      <c r="K111" s="442"/>
      <c r="N111" s="442"/>
      <c r="Q111" s="442"/>
    </row>
    <row r="112" spans="5:17" s="412" customFormat="1" ht="20.100000000000001" customHeight="1">
      <c r="E112" s="442"/>
      <c r="F112" s="435"/>
      <c r="H112" s="442"/>
      <c r="K112" s="442"/>
      <c r="N112" s="442"/>
      <c r="Q112" s="442"/>
    </row>
    <row r="113" spans="5:17" s="412" customFormat="1" ht="20.100000000000001" customHeight="1">
      <c r="E113" s="442"/>
      <c r="F113" s="435"/>
      <c r="H113" s="442"/>
      <c r="K113" s="442"/>
      <c r="N113" s="442"/>
      <c r="Q113" s="442"/>
    </row>
    <row r="114" spans="5:17" s="412" customFormat="1" ht="20.100000000000001" customHeight="1">
      <c r="E114" s="442"/>
      <c r="F114" s="435"/>
      <c r="H114" s="442"/>
      <c r="K114" s="442"/>
      <c r="N114" s="442"/>
      <c r="Q114" s="442"/>
    </row>
    <row r="115" spans="5:17" ht="20.100000000000001" customHeight="1">
      <c r="F115" s="453"/>
    </row>
    <row r="116" spans="5:17" ht="20.100000000000001" customHeight="1">
      <c r="F116" s="453"/>
    </row>
    <row r="117" spans="5:17" ht="20.100000000000001" customHeight="1">
      <c r="F117" s="453"/>
    </row>
    <row r="118" spans="5:17" ht="20.100000000000001" customHeight="1">
      <c r="F118" s="453"/>
    </row>
    <row r="119" spans="5:17" ht="20.100000000000001" customHeight="1">
      <c r="F119" s="453"/>
    </row>
    <row r="120" spans="5:17" ht="20.100000000000001" customHeight="1">
      <c r="F120" s="453"/>
    </row>
    <row r="121" spans="5:17" ht="20.100000000000001" customHeight="1">
      <c r="F121" s="453"/>
    </row>
    <row r="122" spans="5:17" ht="20.100000000000001" customHeight="1">
      <c r="F122" s="453"/>
    </row>
    <row r="123" spans="5:17" ht="20.100000000000001" customHeight="1">
      <c r="F123" s="453"/>
    </row>
    <row r="124" spans="5:17" ht="20.100000000000001" customHeight="1">
      <c r="F124" s="453"/>
    </row>
    <row r="125" spans="5:17" ht="20.100000000000001" customHeight="1">
      <c r="F125" s="453"/>
    </row>
    <row r="126" spans="5:17" ht="20.100000000000001" customHeight="1">
      <c r="F126" s="453"/>
    </row>
    <row r="127" spans="5:17" ht="20.100000000000001" customHeight="1">
      <c r="F127" s="453"/>
    </row>
    <row r="128" spans="5:17" ht="20.100000000000001" customHeight="1">
      <c r="F128" s="453"/>
    </row>
    <row r="129" spans="6:6" ht="20.100000000000001" customHeight="1">
      <c r="F129" s="453"/>
    </row>
    <row r="130" spans="6:6" ht="20.100000000000001" customHeight="1">
      <c r="F130" s="453"/>
    </row>
    <row r="131" spans="6:6" ht="20.100000000000001" customHeight="1">
      <c r="F131" s="453"/>
    </row>
    <row r="132" spans="6:6" ht="20.100000000000001" customHeight="1">
      <c r="F132" s="453"/>
    </row>
    <row r="133" spans="6:6" ht="20.100000000000001" customHeight="1">
      <c r="F133" s="453"/>
    </row>
    <row r="134" spans="6:6" ht="20.100000000000001" customHeight="1">
      <c r="F134" s="453"/>
    </row>
    <row r="135" spans="6:6" ht="20.100000000000001" customHeight="1">
      <c r="F135" s="453"/>
    </row>
    <row r="136" spans="6:6" ht="20.100000000000001" customHeight="1">
      <c r="F136" s="453"/>
    </row>
    <row r="137" spans="6:6" ht="20.100000000000001" customHeight="1">
      <c r="F137" s="453"/>
    </row>
    <row r="138" spans="6:6" ht="20.100000000000001" customHeight="1">
      <c r="F138" s="453"/>
    </row>
    <row r="139" spans="6:6" ht="20.100000000000001" customHeight="1">
      <c r="F139" s="453"/>
    </row>
    <row r="140" spans="6:6" ht="20.100000000000001" customHeight="1">
      <c r="F140" s="453"/>
    </row>
    <row r="141" spans="6:6" ht="20.100000000000001" customHeight="1">
      <c r="F141" s="453"/>
    </row>
    <row r="142" spans="6:6" ht="20.100000000000001" customHeight="1">
      <c r="F142" s="453"/>
    </row>
    <row r="143" spans="6:6" ht="20.100000000000001" customHeight="1">
      <c r="F143" s="453"/>
    </row>
    <row r="144" spans="6:6" ht="20.100000000000001" customHeight="1">
      <c r="F144" s="453"/>
    </row>
    <row r="145" spans="6:6" ht="20.100000000000001" customHeight="1">
      <c r="F145" s="453"/>
    </row>
    <row r="146" spans="6:6" ht="20.100000000000001" customHeight="1">
      <c r="F146" s="453"/>
    </row>
    <row r="147" spans="6:6" ht="20.100000000000001" customHeight="1">
      <c r="F147" s="453"/>
    </row>
    <row r="148" spans="6:6" ht="20.100000000000001" customHeight="1">
      <c r="F148" s="453"/>
    </row>
    <row r="149" spans="6:6" ht="20.100000000000001" customHeight="1">
      <c r="F149" s="453"/>
    </row>
    <row r="150" spans="6:6" ht="20.100000000000001" customHeight="1">
      <c r="F150" s="453"/>
    </row>
    <row r="151" spans="6:6" ht="20.100000000000001" customHeight="1">
      <c r="F151" s="453"/>
    </row>
    <row r="152" spans="6:6" ht="20.100000000000001" customHeight="1">
      <c r="F152" s="453"/>
    </row>
    <row r="153" spans="6:6" ht="20.100000000000001" customHeight="1">
      <c r="F153" s="453"/>
    </row>
    <row r="154" spans="6:6" ht="20.100000000000001" customHeight="1">
      <c r="F154" s="453"/>
    </row>
    <row r="155" spans="6:6" ht="20.100000000000001" customHeight="1">
      <c r="F155" s="453"/>
    </row>
    <row r="156" spans="6:6" ht="20.100000000000001" customHeight="1">
      <c r="F156" s="453"/>
    </row>
    <row r="157" spans="6:6" ht="20.100000000000001" customHeight="1">
      <c r="F157" s="453"/>
    </row>
    <row r="158" spans="6:6" ht="20.100000000000001" customHeight="1">
      <c r="F158" s="453"/>
    </row>
    <row r="159" spans="6:6" ht="20.100000000000001" customHeight="1">
      <c r="F159" s="453"/>
    </row>
    <row r="160" spans="6:6" ht="20.100000000000001" customHeight="1">
      <c r="F160" s="453"/>
    </row>
    <row r="161" spans="6:6" ht="20.100000000000001" customHeight="1">
      <c r="F161" s="453"/>
    </row>
    <row r="162" spans="6:6" ht="20.100000000000001" customHeight="1">
      <c r="F162" s="453"/>
    </row>
    <row r="163" spans="6:6" ht="20.100000000000001" customHeight="1">
      <c r="F163" s="453"/>
    </row>
    <row r="164" spans="6:6" ht="20.100000000000001" customHeight="1">
      <c r="F164" s="453"/>
    </row>
    <row r="165" spans="6:6" ht="20.100000000000001" customHeight="1">
      <c r="F165" s="453"/>
    </row>
    <row r="166" spans="6:6" ht="20.100000000000001" customHeight="1">
      <c r="F166" s="453"/>
    </row>
    <row r="167" spans="6:6" ht="20.100000000000001" customHeight="1">
      <c r="F167" s="453"/>
    </row>
    <row r="168" spans="6:6" ht="20.100000000000001" customHeight="1">
      <c r="F168" s="453"/>
    </row>
    <row r="169" spans="6:6" ht="20.100000000000001" customHeight="1">
      <c r="F169" s="453"/>
    </row>
    <row r="170" spans="6:6" ht="20.100000000000001" customHeight="1">
      <c r="F170" s="453"/>
    </row>
    <row r="171" spans="6:6" ht="20.100000000000001" customHeight="1">
      <c r="F171" s="453"/>
    </row>
    <row r="172" spans="6:6" ht="20.100000000000001" customHeight="1">
      <c r="F172" s="453"/>
    </row>
    <row r="173" spans="6:6" ht="20.100000000000001" customHeight="1">
      <c r="F173" s="453"/>
    </row>
    <row r="174" spans="6:6" ht="20.100000000000001" customHeight="1">
      <c r="F174" s="453"/>
    </row>
    <row r="175" spans="6:6" ht="20.100000000000001" customHeight="1">
      <c r="F175" s="453"/>
    </row>
    <row r="176" spans="6:6" ht="20.100000000000001" customHeight="1">
      <c r="F176" s="453"/>
    </row>
    <row r="177" spans="6:6" ht="20.100000000000001" customHeight="1">
      <c r="F177" s="453"/>
    </row>
    <row r="178" spans="6:6" ht="20.100000000000001" customHeight="1">
      <c r="F178" s="453"/>
    </row>
    <row r="179" spans="6:6" ht="20.100000000000001" customHeight="1">
      <c r="F179" s="453"/>
    </row>
    <row r="180" spans="6:6" ht="20.100000000000001" customHeight="1">
      <c r="F180" s="453"/>
    </row>
    <row r="181" spans="6:6" ht="20.100000000000001" customHeight="1">
      <c r="F181" s="453"/>
    </row>
    <row r="182" spans="6:6" ht="20.100000000000001" customHeight="1">
      <c r="F182" s="453"/>
    </row>
    <row r="183" spans="6:6" ht="20.100000000000001" customHeight="1">
      <c r="F183" s="453"/>
    </row>
    <row r="184" spans="6:6" ht="20.100000000000001" customHeight="1">
      <c r="F184" s="453"/>
    </row>
    <row r="185" spans="6:6" ht="20.100000000000001" customHeight="1">
      <c r="F185" s="453"/>
    </row>
    <row r="186" spans="6:6" ht="20.100000000000001" customHeight="1">
      <c r="F186" s="453"/>
    </row>
    <row r="187" spans="6:6" ht="20.100000000000001" customHeight="1">
      <c r="F187" s="453"/>
    </row>
    <row r="188" spans="6:6" ht="20.100000000000001" customHeight="1">
      <c r="F188" s="453"/>
    </row>
    <row r="189" spans="6:6" ht="20.100000000000001" customHeight="1">
      <c r="F189" s="453"/>
    </row>
    <row r="190" spans="6:6" ht="20.100000000000001" customHeight="1">
      <c r="F190" s="453"/>
    </row>
    <row r="191" spans="6:6" ht="20.100000000000001" customHeight="1">
      <c r="F191" s="453"/>
    </row>
    <row r="192" spans="6:6" ht="20.100000000000001" customHeight="1">
      <c r="F192" s="453"/>
    </row>
    <row r="193" spans="6:6" ht="20.100000000000001" customHeight="1">
      <c r="F193" s="453"/>
    </row>
    <row r="194" spans="6:6" ht="20.100000000000001" customHeight="1">
      <c r="F194" s="453"/>
    </row>
    <row r="195" spans="6:6" ht="20.100000000000001" customHeight="1">
      <c r="F195" s="453"/>
    </row>
    <row r="196" spans="6:6" ht="20.100000000000001" customHeight="1">
      <c r="F196" s="453"/>
    </row>
    <row r="197" spans="6:6" ht="20.100000000000001" customHeight="1">
      <c r="F197" s="453"/>
    </row>
    <row r="198" spans="6:6" ht="20.100000000000001" customHeight="1">
      <c r="F198" s="453"/>
    </row>
    <row r="199" spans="6:6" ht="20.100000000000001" customHeight="1">
      <c r="F199" s="453"/>
    </row>
    <row r="200" spans="6:6" ht="20.100000000000001" customHeight="1">
      <c r="F200" s="453"/>
    </row>
    <row r="201" spans="6:6" ht="20.100000000000001" customHeight="1">
      <c r="F201" s="453"/>
    </row>
    <row r="202" spans="6:6" ht="20.100000000000001" customHeight="1">
      <c r="F202" s="453"/>
    </row>
    <row r="203" spans="6:6" ht="20.100000000000001" customHeight="1">
      <c r="F203" s="453"/>
    </row>
    <row r="204" spans="6:6" ht="20.100000000000001" customHeight="1">
      <c r="F204" s="453"/>
    </row>
    <row r="205" spans="6:6" ht="20.100000000000001" customHeight="1">
      <c r="F205" s="453"/>
    </row>
    <row r="206" spans="6:6" ht="20.100000000000001" customHeight="1">
      <c r="F206" s="453"/>
    </row>
    <row r="207" spans="6:6" ht="20.100000000000001" customHeight="1">
      <c r="F207" s="453"/>
    </row>
  </sheetData>
  <mergeCells count="8">
    <mergeCell ref="T3:V4"/>
    <mergeCell ref="K3:M3"/>
    <mergeCell ref="A3:A4"/>
    <mergeCell ref="B3:D3"/>
    <mergeCell ref="E3:G3"/>
    <mergeCell ref="H3:J3"/>
    <mergeCell ref="N3:P3"/>
    <mergeCell ref="Q3:S3"/>
  </mergeCells>
  <phoneticPr fontId="6" type="noConversion"/>
  <printOptions horizontalCentered="1"/>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tabColor rgb="FFFF0000"/>
  </sheetPr>
  <dimension ref="A1:T114"/>
  <sheetViews>
    <sheetView view="pageBreakPreview" zoomScaleNormal="80" zoomScaleSheetLayoutView="100" workbookViewId="0">
      <pane xSplit="1" ySplit="4" topLeftCell="B5" activePane="bottomRight" state="frozen"/>
      <selection activeCell="E12" sqref="E12"/>
      <selection pane="topRight" activeCell="E12" sqref="E12"/>
      <selection pane="bottomLeft" activeCell="E12" sqref="E12"/>
      <selection pane="bottomRight" activeCell="E12" sqref="E12"/>
    </sheetView>
  </sheetViews>
  <sheetFormatPr defaultColWidth="8.5546875" defaultRowHeight="20.100000000000001" customHeight="1"/>
  <cols>
    <col min="1" max="1" width="26.44140625" style="444" customWidth="1"/>
    <col min="2" max="2" width="12.77734375" style="443" customWidth="1"/>
    <col min="3" max="4" width="12.77734375" style="444" customWidth="1"/>
    <col min="5" max="5" width="12.77734375" style="443" customWidth="1"/>
    <col min="6" max="7" width="12.77734375" style="444" customWidth="1"/>
    <col min="8" max="8" width="12.77734375" style="443" customWidth="1"/>
    <col min="9" max="10" width="12.77734375" style="444" customWidth="1"/>
    <col min="11" max="11" width="12.77734375" style="443" customWidth="1"/>
    <col min="12" max="13" width="12.77734375" style="444" customWidth="1"/>
    <col min="14" max="16" width="24.77734375" style="444" customWidth="1"/>
    <col min="17" max="18" width="8.5546875" style="444"/>
    <col min="19" max="20" width="9.33203125" style="444" bestFit="1" customWidth="1"/>
    <col min="21" max="16384" width="8.5546875" style="444"/>
  </cols>
  <sheetData>
    <row r="1" spans="1:20" s="399" customFormat="1" ht="20.100000000000001" customHeight="1"/>
    <row r="2" spans="1:20" s="401" customFormat="1" ht="20.100000000000001" customHeight="1">
      <c r="A2" s="400" t="s">
        <v>41</v>
      </c>
      <c r="I2" s="402"/>
      <c r="J2" s="403"/>
      <c r="M2" s="403"/>
      <c r="O2" s="402"/>
      <c r="P2" s="403" t="s">
        <v>1001</v>
      </c>
    </row>
    <row r="3" spans="1:20" s="404" customFormat="1" ht="27.95" customHeight="1">
      <c r="A3" s="939" t="s">
        <v>232</v>
      </c>
      <c r="B3" s="836" t="s">
        <v>233</v>
      </c>
      <c r="C3" s="837"/>
      <c r="D3" s="838"/>
      <c r="E3" s="839" t="s">
        <v>184</v>
      </c>
      <c r="F3" s="837"/>
      <c r="G3" s="838"/>
      <c r="H3" s="839" t="s">
        <v>185</v>
      </c>
      <c r="I3" s="837"/>
      <c r="J3" s="838"/>
      <c r="K3" s="839" t="s">
        <v>186</v>
      </c>
      <c r="L3" s="837"/>
      <c r="M3" s="838"/>
      <c r="N3" s="930" t="s">
        <v>235</v>
      </c>
      <c r="O3" s="931"/>
      <c r="P3" s="932"/>
    </row>
    <row r="4" spans="1:20" s="404" customFormat="1" ht="27.95" customHeight="1">
      <c r="A4" s="940"/>
      <c r="B4" s="405" t="s">
        <v>519</v>
      </c>
      <c r="C4" s="405" t="s">
        <v>234</v>
      </c>
      <c r="D4" s="405" t="s">
        <v>520</v>
      </c>
      <c r="E4" s="405" t="s">
        <v>521</v>
      </c>
      <c r="F4" s="405" t="s">
        <v>522</v>
      </c>
      <c r="G4" s="405" t="s">
        <v>523</v>
      </c>
      <c r="H4" s="405" t="s">
        <v>521</v>
      </c>
      <c r="I4" s="405" t="s">
        <v>522</v>
      </c>
      <c r="J4" s="405" t="s">
        <v>523</v>
      </c>
      <c r="K4" s="405" t="s">
        <v>521</v>
      </c>
      <c r="L4" s="405" t="s">
        <v>522</v>
      </c>
      <c r="M4" s="405" t="s">
        <v>523</v>
      </c>
      <c r="N4" s="933"/>
      <c r="O4" s="934"/>
      <c r="P4" s="935"/>
    </row>
    <row r="5" spans="1:20" s="412" customFormat="1" ht="27.95" customHeight="1">
      <c r="A5" s="406" t="s">
        <v>42</v>
      </c>
      <c r="B5" s="407">
        <v>264247.76225466601</v>
      </c>
      <c r="C5" s="408">
        <f>IF(B5&gt;0,TRUNC((B5/B$44)*100000+0.5)/100000," ")</f>
        <v>0.36981000000000003</v>
      </c>
      <c r="D5" s="408"/>
      <c r="E5" s="407">
        <v>468644.87893296435</v>
      </c>
      <c r="F5" s="408">
        <f>IF(E5&gt;0,TRUNC((E5/E$44)*100000+0.5)/100000," ")</f>
        <v>0.28766000000000003</v>
      </c>
      <c r="G5" s="408"/>
      <c r="H5" s="407">
        <v>1784699.0323758153</v>
      </c>
      <c r="I5" s="408">
        <f>IF(H5&gt;0,TRUNC((H5/H$44)*100000+0.5)/100000," ")</f>
        <v>0.21973000000000001</v>
      </c>
      <c r="J5" s="408"/>
      <c r="K5" s="407">
        <v>4457154.6840089681</v>
      </c>
      <c r="L5" s="408">
        <f>IF(K5&gt;0,TRUNC((K5/K$44)*100000+0.5)/100000," ")</f>
        <v>0.19092000000000001</v>
      </c>
      <c r="M5" s="408"/>
      <c r="N5" s="409"/>
      <c r="O5" s="410"/>
      <c r="P5" s="411"/>
      <c r="T5" s="412">
        <f>+K5/1000</f>
        <v>4457.1546840089677</v>
      </c>
    </row>
    <row r="6" spans="1:20" s="412" customFormat="1" ht="27.95" customHeight="1">
      <c r="A6" s="413"/>
      <c r="B6" s="407"/>
      <c r="C6" s="408"/>
      <c r="D6" s="408"/>
      <c r="E6" s="407"/>
      <c r="F6" s="408"/>
      <c r="G6" s="408"/>
      <c r="H6" s="407"/>
      <c r="I6" s="408"/>
      <c r="J6" s="408"/>
      <c r="K6" s="407"/>
      <c r="L6" s="408"/>
      <c r="M6" s="408"/>
      <c r="N6" s="414"/>
      <c r="O6" s="410"/>
      <c r="P6" s="411"/>
      <c r="T6" s="412">
        <f t="shared" ref="T6:T44" si="0">+K6/1000</f>
        <v>0</v>
      </c>
    </row>
    <row r="7" spans="1:20" s="412" customFormat="1" ht="27.95" customHeight="1">
      <c r="A7" s="415" t="s">
        <v>43</v>
      </c>
      <c r="B7" s="407">
        <f>+B8+B9</f>
        <v>103970.7453678782</v>
      </c>
      <c r="C7" s="408">
        <f>IF(B7&gt;0,TRUNC((B7/B$44)*100000+0.5)/100000," ")</f>
        <v>0.14551</v>
      </c>
      <c r="D7" s="408"/>
      <c r="E7" s="407">
        <f>+E8+E9</f>
        <v>224009.15223708487</v>
      </c>
      <c r="F7" s="408">
        <f>IF(E7&gt;0,TRUNC((E7/E$44)*100000+0.5)/100000," ")</f>
        <v>0.13750000000000001</v>
      </c>
      <c r="G7" s="408"/>
      <c r="H7" s="407">
        <f>+H8+H9</f>
        <v>537003.97792072245</v>
      </c>
      <c r="I7" s="408">
        <f>IF(H7&gt;0,TRUNC((H7/H$44)*100000+0.5)/100000," ")</f>
        <v>6.6119999999999998E-2</v>
      </c>
      <c r="J7" s="408"/>
      <c r="K7" s="407">
        <f>+K8+K9</f>
        <v>1410419.0131390134</v>
      </c>
      <c r="L7" s="408">
        <f>IF(K7&gt;0,TRUNC((K7/K$44)*100000+0.5)/100000," ")</f>
        <v>6.0420000000000001E-2</v>
      </c>
      <c r="M7" s="408"/>
      <c r="N7" s="414"/>
      <c r="O7" s="410"/>
      <c r="P7" s="411"/>
      <c r="T7" s="412">
        <f t="shared" si="0"/>
        <v>1410.4190131390135</v>
      </c>
    </row>
    <row r="8" spans="1:20" s="412" customFormat="1" ht="27.95" customHeight="1">
      <c r="A8" s="416" t="s">
        <v>863</v>
      </c>
      <c r="B8" s="407">
        <v>80597.902449165034</v>
      </c>
      <c r="C8" s="408">
        <f>IF(B8&gt;0,TRUNC((B8/B$44)*100000+0.5)/100000," ")</f>
        <v>0.1128</v>
      </c>
      <c r="D8" s="417"/>
      <c r="E8" s="407">
        <v>166457.32207595324</v>
      </c>
      <c r="F8" s="408">
        <f>IF(E8&gt;0,TRUNC((E8/E$44)*100000+0.5)/100000," ")</f>
        <v>0.10217</v>
      </c>
      <c r="G8" s="417"/>
      <c r="H8" s="407">
        <v>366944.99955644755</v>
      </c>
      <c r="I8" s="408">
        <f>IF(H8&gt;0,TRUNC((H8/H$44)*100000+0.5)/100000," ")</f>
        <v>4.5179999999999998E-2</v>
      </c>
      <c r="J8" s="417"/>
      <c r="K8" s="407">
        <v>909922.28112780268</v>
      </c>
      <c r="L8" s="408">
        <f>IF(K8&gt;0,TRUNC((K8/K$44)*100000+0.5)/100000," ")</f>
        <v>3.8980000000000001E-2</v>
      </c>
      <c r="M8" s="417"/>
      <c r="N8" s="414"/>
      <c r="O8" s="410"/>
      <c r="P8" s="411"/>
      <c r="T8" s="412">
        <f t="shared" si="0"/>
        <v>909.92228112780265</v>
      </c>
    </row>
    <row r="9" spans="1:20" s="412" customFormat="1" ht="27.95" customHeight="1">
      <c r="A9" s="416" t="s">
        <v>864</v>
      </c>
      <c r="B9" s="407">
        <v>23372.842918713162</v>
      </c>
      <c r="C9" s="408">
        <f>IF(B9&gt;0,TRUNC((B9/B$44)*100000+0.5)/100000," ")</f>
        <v>3.2710000000000003E-2</v>
      </c>
      <c r="D9" s="417"/>
      <c r="E9" s="407">
        <v>57551.830161131613</v>
      </c>
      <c r="F9" s="408">
        <f>IF(E9&gt;0,TRUNC((E9/E$44)*100000+0.5)/100000," ")</f>
        <v>3.533E-2</v>
      </c>
      <c r="G9" s="417"/>
      <c r="H9" s="407">
        <v>170058.97836427495</v>
      </c>
      <c r="I9" s="408">
        <f>IF(H9&gt;0,TRUNC((H9/H$44)*100000+0.5)/100000," ")</f>
        <v>2.094E-2</v>
      </c>
      <c r="J9" s="417"/>
      <c r="K9" s="407">
        <v>500496.73201121076</v>
      </c>
      <c r="L9" s="408">
        <f>IF(K9&gt;0,TRUNC((K9/K$44)*100000+0.5)/100000," ")</f>
        <v>2.1440000000000001E-2</v>
      </c>
      <c r="M9" s="417"/>
      <c r="N9" s="414"/>
      <c r="O9" s="410"/>
      <c r="P9" s="411"/>
      <c r="T9" s="412">
        <f t="shared" si="0"/>
        <v>500.49673201121078</v>
      </c>
    </row>
    <row r="10" spans="1:20" s="412" customFormat="1" ht="27.95" customHeight="1">
      <c r="A10" s="415" t="s">
        <v>865</v>
      </c>
      <c r="B10" s="407">
        <f>+B7+B5</f>
        <v>368218.50762254419</v>
      </c>
      <c r="C10" s="408">
        <f>IF(B10&gt;0,TRUNC((B10/B$44)*100000+0.5)/100000," ")</f>
        <v>0.51532</v>
      </c>
      <c r="D10" s="419">
        <v>1</v>
      </c>
      <c r="E10" s="407">
        <f>+E7+E5</f>
        <v>692654.03117004922</v>
      </c>
      <c r="F10" s="408">
        <f>IF(E10&gt;0,TRUNC((E10/E$44)*100000+0.5)/100000," ")</f>
        <v>0.42515999999999998</v>
      </c>
      <c r="G10" s="419">
        <v>1</v>
      </c>
      <c r="H10" s="407">
        <f>+H7+H5</f>
        <v>2321703.0102965375</v>
      </c>
      <c r="I10" s="408">
        <f>IF(H10&gt;0,TRUNC((H10/H$44)*100000+0.5)/100000," ")</f>
        <v>0.28584999999999999</v>
      </c>
      <c r="J10" s="419">
        <v>1</v>
      </c>
      <c r="K10" s="407">
        <f>+K7+K5</f>
        <v>5867573.6971479813</v>
      </c>
      <c r="L10" s="408">
        <f>IF(K10&gt;0,TRUNC((K10/K$44)*100000+0.5)/100000," ")</f>
        <v>0.25134000000000001</v>
      </c>
      <c r="M10" s="419">
        <v>1</v>
      </c>
      <c r="N10" s="420"/>
      <c r="O10" s="410"/>
      <c r="P10" s="421"/>
      <c r="T10" s="412">
        <f t="shared" si="0"/>
        <v>5867.573697147981</v>
      </c>
    </row>
    <row r="11" spans="1:20" s="412" customFormat="1" ht="27.95" customHeight="1">
      <c r="A11" s="413"/>
      <c r="B11" s="407"/>
      <c r="C11" s="408"/>
      <c r="D11" s="422"/>
      <c r="E11" s="407"/>
      <c r="F11" s="408"/>
      <c r="G11" s="422"/>
      <c r="H11" s="407"/>
      <c r="I11" s="408"/>
      <c r="J11" s="422"/>
      <c r="K11" s="407"/>
      <c r="L11" s="408"/>
      <c r="M11" s="422"/>
      <c r="N11" s="409"/>
      <c r="O11" s="410"/>
      <c r="P11" s="423"/>
      <c r="T11" s="412">
        <f t="shared" si="0"/>
        <v>0</v>
      </c>
    </row>
    <row r="12" spans="1:20" s="412" customFormat="1" ht="27.95" customHeight="1">
      <c r="A12" s="415" t="s">
        <v>44</v>
      </c>
      <c r="B12" s="407">
        <v>271735.68662942044</v>
      </c>
      <c r="C12" s="408">
        <f>IF(B12&gt;0,TRUNC((B12/B$44)*100000+0.5)/100000," ")</f>
        <v>0.38029000000000002</v>
      </c>
      <c r="D12" s="422"/>
      <c r="E12" s="407">
        <v>752572.17186746618</v>
      </c>
      <c r="F12" s="408">
        <f>IF(E12&gt;0,TRUNC((E12/E$44)*100000+0.5)/100000," ")</f>
        <v>0.46193000000000001</v>
      </c>
      <c r="G12" s="422"/>
      <c r="H12" s="407">
        <v>4944022.2006869037</v>
      </c>
      <c r="I12" s="408">
        <f>IF(H12&gt;0,TRUNC((H12/H$44)*100000+0.5)/100000," ")</f>
        <v>0.60870999999999997</v>
      </c>
      <c r="J12" s="422"/>
      <c r="K12" s="407">
        <v>14266271.463246638</v>
      </c>
      <c r="L12" s="408">
        <f>IF(K12&gt;0,TRUNC((K12/K$44)*100000+0.5)/100000," ")</f>
        <v>0.61109999999999998</v>
      </c>
      <c r="M12" s="422"/>
      <c r="N12" s="409"/>
      <c r="O12" s="410"/>
      <c r="P12" s="423"/>
      <c r="T12" s="412">
        <f t="shared" si="0"/>
        <v>14266.271463246638</v>
      </c>
    </row>
    <row r="13" spans="1:20" s="412" customFormat="1" ht="27.95" customHeight="1">
      <c r="A13" s="413"/>
      <c r="B13" s="407"/>
      <c r="C13" s="408"/>
      <c r="D13" s="422"/>
      <c r="E13" s="407"/>
      <c r="F13" s="408"/>
      <c r="G13" s="422"/>
      <c r="H13" s="407"/>
      <c r="I13" s="408"/>
      <c r="J13" s="422"/>
      <c r="K13" s="407"/>
      <c r="L13" s="408"/>
      <c r="M13" s="422"/>
      <c r="N13" s="414"/>
      <c r="O13" s="410"/>
      <c r="P13" s="423"/>
      <c r="T13" s="412">
        <f t="shared" si="0"/>
        <v>0</v>
      </c>
    </row>
    <row r="14" spans="1:20" s="412" customFormat="1" ht="27.95" customHeight="1">
      <c r="A14" s="415" t="s">
        <v>45</v>
      </c>
      <c r="B14" s="407">
        <f>SUM(B15:B43)</f>
        <v>74592.075311394889</v>
      </c>
      <c r="C14" s="408">
        <f t="shared" ref="C14:C44" si="1">IF(B14&gt;0,TRUNC((B14/B$44)*100000+0.5)/100000," ")</f>
        <v>0.10439</v>
      </c>
      <c r="D14" s="422"/>
      <c r="E14" s="407">
        <f>SUM(E15:E43)</f>
        <v>183952.74715252151</v>
      </c>
      <c r="F14" s="408">
        <f t="shared" ref="F14:F44" si="2">IF(E14&gt;0,TRUNC((E14/E$44)*100000+0.5)/100000," ")</f>
        <v>0.11291</v>
      </c>
      <c r="G14" s="422"/>
      <c r="H14" s="407">
        <f>SUM(H15:H43)</f>
        <v>856429.90494129481</v>
      </c>
      <c r="I14" s="408">
        <f t="shared" ref="I14:I44" si="3">IF(H14&gt;0,TRUNC((H14/H$44)*100000+0.5)/100000," ")</f>
        <v>0.10544000000000001</v>
      </c>
      <c r="J14" s="422"/>
      <c r="K14" s="407">
        <f>SUM(K15:K43)</f>
        <v>3211549.8857085197</v>
      </c>
      <c r="L14" s="408">
        <f t="shared" ref="L14:L44" si="4">IF(K14&gt;0,TRUNC((K14/K$44)*100000+0.5)/100000," ")</f>
        <v>0.13757</v>
      </c>
      <c r="M14" s="422"/>
      <c r="N14" s="409"/>
      <c r="O14" s="410"/>
      <c r="P14" s="423"/>
      <c r="T14" s="412">
        <f t="shared" si="0"/>
        <v>3211.5498857085199</v>
      </c>
    </row>
    <row r="15" spans="1:20" s="412" customFormat="1" ht="27.95" customHeight="1">
      <c r="A15" s="424" t="s">
        <v>8</v>
      </c>
      <c r="B15" s="407">
        <v>413.1285429764244</v>
      </c>
      <c r="C15" s="408">
        <f t="shared" si="1"/>
        <v>5.8E-4</v>
      </c>
      <c r="D15" s="422"/>
      <c r="E15" s="407">
        <v>1422.1445753382534</v>
      </c>
      <c r="F15" s="408">
        <f t="shared" si="2"/>
        <v>8.7000000000000001E-4</v>
      </c>
      <c r="G15" s="422"/>
      <c r="H15" s="407">
        <v>8465.8031008529852</v>
      </c>
      <c r="I15" s="408">
        <f t="shared" si="3"/>
        <v>1.0399999999999999E-3</v>
      </c>
      <c r="J15" s="422"/>
      <c r="K15" s="407">
        <v>17454.468217488789</v>
      </c>
      <c r="L15" s="408">
        <f t="shared" si="4"/>
        <v>7.5000000000000002E-4</v>
      </c>
      <c r="M15" s="422"/>
      <c r="N15" s="409"/>
      <c r="O15" s="410"/>
      <c r="P15" s="423"/>
      <c r="T15" s="412">
        <f t="shared" si="0"/>
        <v>17.454468217488788</v>
      </c>
    </row>
    <row r="16" spans="1:20" s="412" customFormat="1" ht="27.95" customHeight="1">
      <c r="A16" s="425" t="s">
        <v>912</v>
      </c>
      <c r="B16" s="407">
        <v>559.8168300589391</v>
      </c>
      <c r="C16" s="408">
        <f t="shared" si="1"/>
        <v>7.7999999999999999E-4</v>
      </c>
      <c r="D16" s="426">
        <f>TRUNC((B16/B$10)*100000+0.5)/100000</f>
        <v>1.5200000000000001E-3</v>
      </c>
      <c r="E16" s="407">
        <v>1151.4141073185731</v>
      </c>
      <c r="F16" s="408">
        <f t="shared" si="2"/>
        <v>7.1000000000000002E-4</v>
      </c>
      <c r="G16" s="422">
        <f>TRUNC((E16/E$10)*100000+0.5)/100000</f>
        <v>1.66E-3</v>
      </c>
      <c r="H16" s="407">
        <v>14959.061138484696</v>
      </c>
      <c r="I16" s="408">
        <f t="shared" si="3"/>
        <v>1.8400000000000001E-3</v>
      </c>
      <c r="J16" s="422">
        <f>TRUNC((H16/H$10)*100000+0.5)/100000</f>
        <v>6.4400000000000004E-3</v>
      </c>
      <c r="K16" s="407">
        <v>57171.949168161438</v>
      </c>
      <c r="L16" s="408">
        <f t="shared" si="4"/>
        <v>2.4499999999999999E-3</v>
      </c>
      <c r="M16" s="422">
        <f>TRUNC((K16/K$10)*100000+0.5)/100000</f>
        <v>9.7400000000000004E-3</v>
      </c>
      <c r="N16" s="409"/>
      <c r="O16" s="410"/>
      <c r="P16" s="427"/>
      <c r="T16" s="412">
        <f t="shared" si="0"/>
        <v>57.17194916816144</v>
      </c>
    </row>
    <row r="17" spans="1:20" s="412" customFormat="1" ht="27.95" customHeight="1">
      <c r="A17" s="424" t="s">
        <v>913</v>
      </c>
      <c r="B17" s="407">
        <v>2656.9719248526526</v>
      </c>
      <c r="C17" s="408">
        <f t="shared" si="1"/>
        <v>3.7200000000000002E-3</v>
      </c>
      <c r="D17" s="428" t="s">
        <v>9</v>
      </c>
      <c r="E17" s="407">
        <v>5786.7324664821654</v>
      </c>
      <c r="F17" s="408">
        <f t="shared" si="2"/>
        <v>3.5500000000000002E-3</v>
      </c>
      <c r="G17" s="428" t="s">
        <v>9</v>
      </c>
      <c r="H17" s="407">
        <v>12772.351184646262</v>
      </c>
      <c r="I17" s="408">
        <f t="shared" si="3"/>
        <v>1.57E-3</v>
      </c>
      <c r="J17" s="428" t="s">
        <v>9</v>
      </c>
      <c r="K17" s="407">
        <v>51438.427905829594</v>
      </c>
      <c r="L17" s="408">
        <f t="shared" si="4"/>
        <v>2.2000000000000001E-3</v>
      </c>
      <c r="M17" s="428" t="s">
        <v>9</v>
      </c>
      <c r="N17" s="409"/>
      <c r="O17" s="410"/>
      <c r="P17" s="427"/>
      <c r="T17" s="412">
        <f t="shared" si="0"/>
        <v>51.438427905829592</v>
      </c>
    </row>
    <row r="18" spans="1:20" s="412" customFormat="1" ht="27.95" customHeight="1">
      <c r="A18" s="424" t="s">
        <v>914</v>
      </c>
      <c r="B18" s="407">
        <v>23904.199994842827</v>
      </c>
      <c r="C18" s="408">
        <f t="shared" si="1"/>
        <v>3.3450000000000001E-2</v>
      </c>
      <c r="D18" s="422"/>
      <c r="E18" s="407">
        <v>59821.99570756458</v>
      </c>
      <c r="F18" s="408">
        <f t="shared" si="2"/>
        <v>3.6720000000000003E-2</v>
      </c>
      <c r="G18" s="422"/>
      <c r="H18" s="407">
        <v>146488.9000286001</v>
      </c>
      <c r="I18" s="408">
        <f t="shared" si="3"/>
        <v>1.804E-2</v>
      </c>
      <c r="J18" s="422"/>
      <c r="K18" s="407">
        <v>509273.62547982059</v>
      </c>
      <c r="L18" s="408">
        <f t="shared" si="4"/>
        <v>2.181E-2</v>
      </c>
      <c r="M18" s="422"/>
      <c r="N18" s="409"/>
      <c r="O18" s="410"/>
      <c r="P18" s="423"/>
      <c r="T18" s="412">
        <f t="shared" si="0"/>
        <v>509.27362547982057</v>
      </c>
    </row>
    <row r="19" spans="1:20" s="412" customFormat="1" ht="27.95" customHeight="1">
      <c r="A19" s="424" t="s">
        <v>915</v>
      </c>
      <c r="B19" s="407">
        <v>31.769372298624756</v>
      </c>
      <c r="C19" s="408">
        <f t="shared" si="1"/>
        <v>4.0000000000000003E-5</v>
      </c>
      <c r="D19" s="422"/>
      <c r="E19" s="407">
        <v>49.054094710947112</v>
      </c>
      <c r="F19" s="408">
        <f t="shared" si="2"/>
        <v>3.0000000000000001E-5</v>
      </c>
      <c r="G19" s="422"/>
      <c r="H19" s="407">
        <v>102.87170396387356</v>
      </c>
      <c r="I19" s="408">
        <f t="shared" si="3"/>
        <v>1.0000000000000001E-5</v>
      </c>
      <c r="J19" s="422"/>
      <c r="K19" s="407">
        <v>0</v>
      </c>
      <c r="L19" s="408" t="str">
        <f t="shared" si="4"/>
        <v xml:space="preserve"> </v>
      </c>
      <c r="M19" s="422"/>
      <c r="N19" s="409"/>
      <c r="O19" s="410"/>
      <c r="P19" s="423"/>
      <c r="T19" s="412">
        <f t="shared" si="0"/>
        <v>0</v>
      </c>
    </row>
    <row r="20" spans="1:20" s="412" customFormat="1" ht="27.95" customHeight="1">
      <c r="A20" s="424" t="s">
        <v>916</v>
      </c>
      <c r="B20" s="407">
        <v>25.852396611001964</v>
      </c>
      <c r="C20" s="408">
        <f t="shared" si="1"/>
        <v>4.0000000000000003E-5</v>
      </c>
      <c r="D20" s="422"/>
      <c r="E20" s="407">
        <v>123.31816482164821</v>
      </c>
      <c r="F20" s="408">
        <f t="shared" si="2"/>
        <v>8.0000000000000007E-5</v>
      </c>
      <c r="G20" s="422"/>
      <c r="H20" s="407">
        <v>71.332856999498233</v>
      </c>
      <c r="I20" s="408">
        <f t="shared" si="3"/>
        <v>1.0000000000000001E-5</v>
      </c>
      <c r="J20" s="422"/>
      <c r="K20" s="407">
        <v>428.83020179372198</v>
      </c>
      <c r="L20" s="408">
        <f t="shared" si="4"/>
        <v>2.0000000000000002E-5</v>
      </c>
      <c r="M20" s="422"/>
      <c r="N20" s="409"/>
      <c r="O20" s="410"/>
      <c r="P20" s="423"/>
      <c r="T20" s="412">
        <f t="shared" si="0"/>
        <v>0.428830201793722</v>
      </c>
    </row>
    <row r="21" spans="1:20" s="412" customFormat="1" ht="27.95" customHeight="1">
      <c r="A21" s="424" t="s">
        <v>917</v>
      </c>
      <c r="B21" s="407">
        <v>15.741888506876228</v>
      </c>
      <c r="C21" s="408">
        <f t="shared" si="1"/>
        <v>2.0000000000000002E-5</v>
      </c>
      <c r="D21" s="422"/>
      <c r="E21" s="407">
        <v>87.851239237392377</v>
      </c>
      <c r="F21" s="408">
        <f t="shared" si="2"/>
        <v>5.0000000000000002E-5</v>
      </c>
      <c r="G21" s="422"/>
      <c r="H21" s="407">
        <v>2188.4825358755643</v>
      </c>
      <c r="I21" s="408">
        <f t="shared" si="3"/>
        <v>2.7E-4</v>
      </c>
      <c r="J21" s="422"/>
      <c r="K21" s="407">
        <v>31765.44748206278</v>
      </c>
      <c r="L21" s="408">
        <f t="shared" si="4"/>
        <v>1.3600000000000001E-3</v>
      </c>
      <c r="M21" s="422"/>
      <c r="N21" s="409"/>
      <c r="O21" s="410"/>
      <c r="P21" s="423"/>
      <c r="T21" s="412">
        <f t="shared" si="0"/>
        <v>31.765447482062779</v>
      </c>
    </row>
    <row r="22" spans="1:20" s="412" customFormat="1" ht="27.95" customHeight="1">
      <c r="A22" s="424" t="s">
        <v>918</v>
      </c>
      <c r="B22" s="407">
        <v>58.308000982318269</v>
      </c>
      <c r="C22" s="408">
        <f t="shared" si="1"/>
        <v>8.0000000000000007E-5</v>
      </c>
      <c r="D22" s="422"/>
      <c r="E22" s="407">
        <v>136.48181888068882</v>
      </c>
      <c r="F22" s="408">
        <f t="shared" si="2"/>
        <v>8.0000000000000007E-5</v>
      </c>
      <c r="G22" s="422"/>
      <c r="H22" s="407">
        <v>328.22139036628198</v>
      </c>
      <c r="I22" s="408">
        <f t="shared" si="3"/>
        <v>4.0000000000000003E-5</v>
      </c>
      <c r="J22" s="422"/>
      <c r="K22" s="407">
        <v>741.87824439461883</v>
      </c>
      <c r="L22" s="408">
        <f t="shared" si="4"/>
        <v>3.0000000000000001E-5</v>
      </c>
      <c r="M22" s="422"/>
      <c r="N22" s="409"/>
      <c r="O22" s="410"/>
      <c r="P22" s="423"/>
      <c r="T22" s="412">
        <f t="shared" si="0"/>
        <v>0.7418782443946188</v>
      </c>
    </row>
    <row r="23" spans="1:20" s="412" customFormat="1" ht="27.95" customHeight="1">
      <c r="A23" s="424" t="s">
        <v>919</v>
      </c>
      <c r="B23" s="407">
        <v>536.64294867387025</v>
      </c>
      <c r="C23" s="408">
        <f t="shared" si="1"/>
        <v>7.5000000000000002E-4</v>
      </c>
      <c r="D23" s="428" t="s">
        <v>9</v>
      </c>
      <c r="E23" s="407">
        <v>2553.0741620541207</v>
      </c>
      <c r="F23" s="408">
        <f t="shared" si="2"/>
        <v>1.57E-3</v>
      </c>
      <c r="G23" s="428" t="s">
        <v>9</v>
      </c>
      <c r="H23" s="407">
        <v>3895.4594204716504</v>
      </c>
      <c r="I23" s="408">
        <f t="shared" si="3"/>
        <v>4.8000000000000001E-4</v>
      </c>
      <c r="J23" s="428" t="s">
        <v>9</v>
      </c>
      <c r="K23" s="407">
        <v>12485.052769058297</v>
      </c>
      <c r="L23" s="408">
        <f t="shared" si="4"/>
        <v>5.2999999999999998E-4</v>
      </c>
      <c r="M23" s="428" t="s">
        <v>9</v>
      </c>
      <c r="N23" s="409"/>
      <c r="O23" s="410"/>
      <c r="P23" s="427"/>
      <c r="T23" s="412">
        <f t="shared" si="0"/>
        <v>12.485052769058298</v>
      </c>
    </row>
    <row r="24" spans="1:20" s="412" customFormat="1" ht="27.95" customHeight="1">
      <c r="A24" s="424" t="s">
        <v>920</v>
      </c>
      <c r="B24" s="407">
        <v>2399.9703637033399</v>
      </c>
      <c r="C24" s="408">
        <f t="shared" si="1"/>
        <v>3.3600000000000001E-3</v>
      </c>
      <c r="D24" s="422"/>
      <c r="E24" s="407">
        <v>7635.4239769372698</v>
      </c>
      <c r="F24" s="408">
        <f t="shared" si="2"/>
        <v>4.6899999999999997E-3</v>
      </c>
      <c r="G24" s="422"/>
      <c r="H24" s="407">
        <v>43819.692064726543</v>
      </c>
      <c r="I24" s="408">
        <f t="shared" si="3"/>
        <v>5.4000000000000003E-3</v>
      </c>
      <c r="J24" s="422"/>
      <c r="K24" s="407">
        <v>158326.20998430494</v>
      </c>
      <c r="L24" s="408">
        <f t="shared" si="4"/>
        <v>6.7799999999999996E-3</v>
      </c>
      <c r="M24" s="422"/>
      <c r="N24" s="409"/>
      <c r="O24" s="410"/>
      <c r="P24" s="423"/>
      <c r="T24" s="412">
        <f t="shared" si="0"/>
        <v>158.32620998430494</v>
      </c>
    </row>
    <row r="25" spans="1:20" s="412" customFormat="1" ht="27.95" customHeight="1">
      <c r="A25" s="424" t="s">
        <v>921</v>
      </c>
      <c r="B25" s="407">
        <v>6099.6274467092335</v>
      </c>
      <c r="C25" s="408">
        <f t="shared" si="1"/>
        <v>8.5400000000000007E-3</v>
      </c>
      <c r="D25" s="428" t="s">
        <v>9</v>
      </c>
      <c r="E25" s="407">
        <v>14892.874230012299</v>
      </c>
      <c r="F25" s="408">
        <f t="shared" si="2"/>
        <v>9.1400000000000006E-3</v>
      </c>
      <c r="G25" s="428" t="s">
        <v>9</v>
      </c>
      <c r="H25" s="407">
        <v>70103.040040140491</v>
      </c>
      <c r="I25" s="408">
        <f t="shared" si="3"/>
        <v>8.6300000000000005E-3</v>
      </c>
      <c r="J25" s="428" t="s">
        <v>9</v>
      </c>
      <c r="K25" s="407">
        <v>233716.10035650223</v>
      </c>
      <c r="L25" s="408">
        <f t="shared" si="4"/>
        <v>1.001E-2</v>
      </c>
      <c r="M25" s="428" t="s">
        <v>9</v>
      </c>
      <c r="N25" s="409"/>
      <c r="O25" s="410"/>
      <c r="P25" s="423"/>
      <c r="T25" s="412">
        <f t="shared" si="0"/>
        <v>233.71610035650224</v>
      </c>
    </row>
    <row r="26" spans="1:20" s="412" customFormat="1" ht="27.95" customHeight="1">
      <c r="A26" s="425" t="s">
        <v>922</v>
      </c>
      <c r="B26" s="407">
        <v>4522.5852244597245</v>
      </c>
      <c r="C26" s="408">
        <f t="shared" si="1"/>
        <v>6.3299999999999997E-3</v>
      </c>
      <c r="D26" s="426">
        <f>TRUNC((B26/B$10)*100000+0.5)/100000</f>
        <v>1.2279999999999999E-2</v>
      </c>
      <c r="E26" s="407">
        <v>13253.964239852399</v>
      </c>
      <c r="F26" s="408">
        <f t="shared" si="2"/>
        <v>8.1399999999999997E-3</v>
      </c>
      <c r="G26" s="422">
        <f>TRUNC((E26/E$10)*100000+0.5)/100000</f>
        <v>1.9140000000000001E-2</v>
      </c>
      <c r="H26" s="407">
        <v>60818.194479177117</v>
      </c>
      <c r="I26" s="408">
        <f t="shared" si="3"/>
        <v>7.4900000000000001E-3</v>
      </c>
      <c r="J26" s="422">
        <f>TRUNC((H26/H$10)*100000+0.5)/100000</f>
        <v>2.6200000000000001E-2</v>
      </c>
      <c r="K26" s="407">
        <v>213824.20440134528</v>
      </c>
      <c r="L26" s="408">
        <f t="shared" si="4"/>
        <v>9.1599999999999997E-3</v>
      </c>
      <c r="M26" s="422">
        <f>TRUNC((K26/K$10)*100000+0.5)/100000</f>
        <v>3.644E-2</v>
      </c>
      <c r="N26" s="409"/>
      <c r="O26" s="410"/>
      <c r="P26" s="427"/>
      <c r="T26" s="412">
        <f t="shared" si="0"/>
        <v>213.82420440134527</v>
      </c>
    </row>
    <row r="27" spans="1:20" s="412" customFormat="1" ht="27.95" customHeight="1">
      <c r="A27" s="424" t="s">
        <v>923</v>
      </c>
      <c r="B27" s="407">
        <v>6.4743357072691552</v>
      </c>
      <c r="C27" s="408">
        <f t="shared" si="1"/>
        <v>1.0000000000000001E-5</v>
      </c>
      <c r="D27" s="428" t="s">
        <v>9</v>
      </c>
      <c r="E27" s="407">
        <v>17.15221094710947</v>
      </c>
      <c r="F27" s="408">
        <f t="shared" si="2"/>
        <v>1.0000000000000001E-5</v>
      </c>
      <c r="G27" s="428" t="s">
        <v>9</v>
      </c>
      <c r="H27" s="407">
        <v>26.929235825388858</v>
      </c>
      <c r="I27" s="408">
        <f t="shared" si="3"/>
        <v>0</v>
      </c>
      <c r="J27" s="428" t="s">
        <v>9</v>
      </c>
      <c r="K27" s="407">
        <v>519.68898206278027</v>
      </c>
      <c r="L27" s="408">
        <f t="shared" si="4"/>
        <v>2.0000000000000002E-5</v>
      </c>
      <c r="M27" s="428" t="s">
        <v>9</v>
      </c>
      <c r="N27" s="409"/>
      <c r="O27" s="410"/>
      <c r="P27" s="423"/>
      <c r="T27" s="412">
        <f t="shared" si="0"/>
        <v>0.51968898206278025</v>
      </c>
    </row>
    <row r="28" spans="1:20" s="412" customFormat="1" ht="27.95" customHeight="1">
      <c r="A28" s="424" t="s">
        <v>924</v>
      </c>
      <c r="B28" s="407">
        <v>3088.1244496561885</v>
      </c>
      <c r="C28" s="408">
        <f t="shared" si="1"/>
        <v>4.3200000000000001E-3</v>
      </c>
      <c r="D28" s="426"/>
      <c r="E28" s="407">
        <v>4337.7023622386223</v>
      </c>
      <c r="F28" s="408">
        <f t="shared" si="2"/>
        <v>2.66E-3</v>
      </c>
      <c r="G28" s="422"/>
      <c r="H28" s="407">
        <v>8382.1845980933267</v>
      </c>
      <c r="I28" s="408">
        <f t="shared" si="3"/>
        <v>1.0300000000000001E-3</v>
      </c>
      <c r="J28" s="422"/>
      <c r="K28" s="407">
        <v>4672.4867286995523</v>
      </c>
      <c r="L28" s="408">
        <f t="shared" si="4"/>
        <v>2.0000000000000001E-4</v>
      </c>
      <c r="M28" s="422"/>
      <c r="N28" s="409"/>
      <c r="O28" s="410"/>
      <c r="P28" s="423"/>
      <c r="T28" s="412">
        <f t="shared" si="0"/>
        <v>4.6724867286995524</v>
      </c>
    </row>
    <row r="29" spans="1:20" s="412" customFormat="1" ht="27.95" customHeight="1">
      <c r="A29" s="424" t="s">
        <v>925</v>
      </c>
      <c r="B29" s="407">
        <v>2943.8568698428294</v>
      </c>
      <c r="C29" s="408">
        <f t="shared" si="1"/>
        <v>4.1200000000000004E-3</v>
      </c>
      <c r="D29" s="426"/>
      <c r="E29" s="407">
        <v>6746.7277447724473</v>
      </c>
      <c r="F29" s="408">
        <f t="shared" si="2"/>
        <v>4.1399999999999996E-3</v>
      </c>
      <c r="G29" s="422"/>
      <c r="H29" s="407">
        <v>30202.689238835927</v>
      </c>
      <c r="I29" s="408">
        <f t="shared" si="3"/>
        <v>3.7200000000000002E-3</v>
      </c>
      <c r="J29" s="422"/>
      <c r="K29" s="407">
        <v>78218.95407399103</v>
      </c>
      <c r="L29" s="408">
        <f t="shared" si="4"/>
        <v>3.3500000000000001E-3</v>
      </c>
      <c r="M29" s="422"/>
      <c r="N29" s="409"/>
      <c r="O29" s="410"/>
      <c r="P29" s="423"/>
      <c r="T29" s="412">
        <f t="shared" si="0"/>
        <v>78.218954073991029</v>
      </c>
    </row>
    <row r="30" spans="1:20" s="412" customFormat="1" ht="27.95" customHeight="1">
      <c r="A30" s="425" t="s">
        <v>926</v>
      </c>
      <c r="B30" s="407">
        <v>4615.112796660118</v>
      </c>
      <c r="C30" s="408">
        <f t="shared" si="1"/>
        <v>6.4599999999999996E-3</v>
      </c>
      <c r="D30" s="426">
        <f>TRUNC((B30/B$10)*100000+0.5)/100000</f>
        <v>1.2529999999999999E-2</v>
      </c>
      <c r="E30" s="407">
        <v>12578.543301045511</v>
      </c>
      <c r="F30" s="408">
        <f t="shared" si="2"/>
        <v>7.7200000000000003E-3</v>
      </c>
      <c r="G30" s="422">
        <f>TRUNC((E30/E$10)*100000+0.5)/100000</f>
        <v>1.8159999999999999E-2</v>
      </c>
      <c r="H30" s="407">
        <v>30528.721342699449</v>
      </c>
      <c r="I30" s="408">
        <f t="shared" si="3"/>
        <v>3.7599999999999999E-3</v>
      </c>
      <c r="J30" s="422">
        <f>TRUNC((H30/H$10)*100000+0.5)/100000</f>
        <v>1.315E-2</v>
      </c>
      <c r="K30" s="407">
        <v>82382.137825112106</v>
      </c>
      <c r="L30" s="408">
        <f t="shared" si="4"/>
        <v>3.5300000000000002E-3</v>
      </c>
      <c r="M30" s="422">
        <f>TRUNC((K30/K$10)*100000+0.5)/100000</f>
        <v>1.404E-2</v>
      </c>
      <c r="N30" s="409"/>
      <c r="O30" s="410"/>
      <c r="P30" s="423"/>
      <c r="T30" s="412">
        <f t="shared" si="0"/>
        <v>82.38213782511211</v>
      </c>
    </row>
    <row r="31" spans="1:20" s="412" customFormat="1" ht="27.95" customHeight="1">
      <c r="A31" s="425" t="s">
        <v>927</v>
      </c>
      <c r="B31" s="407">
        <v>1205.2992792239686</v>
      </c>
      <c r="C31" s="408">
        <f t="shared" si="1"/>
        <v>1.6900000000000001E-3</v>
      </c>
      <c r="D31" s="426">
        <f>TRUNC((B31/B$10)*100000+0.5)/100000</f>
        <v>3.2699999999999999E-3</v>
      </c>
      <c r="E31" s="407">
        <v>2443.5910353628537</v>
      </c>
      <c r="F31" s="408">
        <f t="shared" si="2"/>
        <v>1.5E-3</v>
      </c>
      <c r="G31" s="422">
        <f>TRUNC((E31/E$10)*100000+0.5)/100000</f>
        <v>3.5300000000000002E-3</v>
      </c>
      <c r="H31" s="407">
        <v>9743.5491244355235</v>
      </c>
      <c r="I31" s="408">
        <f t="shared" si="3"/>
        <v>1.1999999999999999E-3</v>
      </c>
      <c r="J31" s="422">
        <f>TRUNC((H31/H$10)*100000+0.5)/100000</f>
        <v>4.1999999999999997E-3</v>
      </c>
      <c r="K31" s="407">
        <v>34256.159522421527</v>
      </c>
      <c r="L31" s="408">
        <f t="shared" si="4"/>
        <v>1.47E-3</v>
      </c>
      <c r="M31" s="422">
        <f>TRUNC((K31/K$10)*100000+0.5)/100000</f>
        <v>5.8399999999999997E-3</v>
      </c>
      <c r="N31" s="409"/>
      <c r="O31" s="410"/>
      <c r="P31" s="423"/>
      <c r="T31" s="412">
        <f t="shared" si="0"/>
        <v>34.256159522421527</v>
      </c>
    </row>
    <row r="32" spans="1:20" s="412" customFormat="1" ht="27.95" customHeight="1">
      <c r="A32" s="425" t="s">
        <v>928</v>
      </c>
      <c r="B32" s="407">
        <v>2519.9929764243616</v>
      </c>
      <c r="C32" s="408">
        <f t="shared" si="1"/>
        <v>3.5300000000000002E-3</v>
      </c>
      <c r="D32" s="426">
        <f>TRUNC((B32/B$10)*100000+0.5)/100000</f>
        <v>6.8399999999999997E-3</v>
      </c>
      <c r="E32" s="407">
        <v>4335.5464704797041</v>
      </c>
      <c r="F32" s="408">
        <f t="shared" si="2"/>
        <v>2.66E-3</v>
      </c>
      <c r="G32" s="422">
        <f>TRUNC((E32/E$10)*100000+0.5)/100000</f>
        <v>6.2599999999999999E-3</v>
      </c>
      <c r="H32" s="407">
        <v>74653.193325137981</v>
      </c>
      <c r="I32" s="408">
        <f t="shared" si="3"/>
        <v>9.1900000000000003E-3</v>
      </c>
      <c r="J32" s="422">
        <f>TRUNC((H32/H$10)*100000+0.5)/100000</f>
        <v>3.2149999999999998E-2</v>
      </c>
      <c r="K32" s="407">
        <v>229926.77145515697</v>
      </c>
      <c r="L32" s="408">
        <f t="shared" si="4"/>
        <v>9.8499999999999994E-3</v>
      </c>
      <c r="M32" s="422">
        <f>TRUNC((K32/K$10)*100000+0.5)/100000</f>
        <v>3.9190000000000003E-2</v>
      </c>
      <c r="N32" s="409"/>
      <c r="O32" s="410"/>
      <c r="P32" s="423"/>
      <c r="T32" s="412">
        <f t="shared" si="0"/>
        <v>229.92677145515697</v>
      </c>
    </row>
    <row r="33" spans="1:20" s="412" customFormat="1" ht="27.95" customHeight="1">
      <c r="A33" s="424" t="s">
        <v>929</v>
      </c>
      <c r="B33" s="407">
        <v>1506.6290358546169</v>
      </c>
      <c r="C33" s="408">
        <f t="shared" si="1"/>
        <v>2.1099999999999999E-3</v>
      </c>
      <c r="D33" s="426"/>
      <c r="E33" s="407">
        <v>2543.7674203567035</v>
      </c>
      <c r="F33" s="408">
        <f t="shared" si="2"/>
        <v>1.56E-3</v>
      </c>
      <c r="G33" s="422"/>
      <c r="H33" s="407">
        <v>7677.4737827395893</v>
      </c>
      <c r="I33" s="408">
        <f t="shared" si="3"/>
        <v>9.5E-4</v>
      </c>
      <c r="J33" s="422"/>
      <c r="K33" s="407">
        <v>24375.797004484302</v>
      </c>
      <c r="L33" s="408">
        <f t="shared" si="4"/>
        <v>1.0399999999999999E-3</v>
      </c>
      <c r="M33" s="422"/>
      <c r="N33" s="409"/>
      <c r="O33" s="410"/>
      <c r="P33" s="423"/>
      <c r="T33" s="412">
        <f t="shared" si="0"/>
        <v>24.375797004484301</v>
      </c>
    </row>
    <row r="34" spans="1:20" s="412" customFormat="1" ht="27.95" customHeight="1">
      <c r="A34" s="425" t="s">
        <v>930</v>
      </c>
      <c r="B34" s="407">
        <v>179.35741331041257</v>
      </c>
      <c r="C34" s="408">
        <f t="shared" si="1"/>
        <v>2.5000000000000001E-4</v>
      </c>
      <c r="D34" s="426">
        <f>TRUNC((B34/B$10)*100000+0.5)/100000</f>
        <v>4.8999999999999998E-4</v>
      </c>
      <c r="E34" s="407">
        <v>380.99399261992625</v>
      </c>
      <c r="F34" s="408">
        <f t="shared" si="2"/>
        <v>2.3000000000000001E-4</v>
      </c>
      <c r="G34" s="422">
        <f>TRUNC((E34/E$10)*100000+0.5)/100000</f>
        <v>5.5000000000000003E-4</v>
      </c>
      <c r="H34" s="407">
        <v>1666.3886372303061</v>
      </c>
      <c r="I34" s="408">
        <f t="shared" si="3"/>
        <v>2.1000000000000001E-4</v>
      </c>
      <c r="J34" s="422">
        <f>TRUNC((H34/H$10)*100000+0.5)/100000</f>
        <v>7.2000000000000005E-4</v>
      </c>
      <c r="K34" s="407">
        <v>6556.4026143497758</v>
      </c>
      <c r="L34" s="408">
        <f t="shared" si="4"/>
        <v>2.7999999999999998E-4</v>
      </c>
      <c r="M34" s="422">
        <f>TRUNC((K34/K$10)*100000+0.5)/100000</f>
        <v>1.1199999999999999E-3</v>
      </c>
      <c r="N34" s="409"/>
      <c r="O34" s="410"/>
      <c r="P34" s="423"/>
      <c r="T34" s="412">
        <f t="shared" si="0"/>
        <v>6.5564026143497758</v>
      </c>
    </row>
    <row r="35" spans="1:20" s="412" customFormat="1" ht="27.95" customHeight="1">
      <c r="A35" s="424" t="s">
        <v>931</v>
      </c>
      <c r="B35" s="407">
        <v>6124.495740176817</v>
      </c>
      <c r="C35" s="408">
        <f t="shared" si="1"/>
        <v>8.5699999999999995E-3</v>
      </c>
      <c r="D35" s="428" t="s">
        <v>9</v>
      </c>
      <c r="E35" s="407">
        <v>17713.240632841331</v>
      </c>
      <c r="F35" s="408">
        <f t="shared" si="2"/>
        <v>1.0869999999999999E-2</v>
      </c>
      <c r="G35" s="428" t="s">
        <v>9</v>
      </c>
      <c r="H35" s="407">
        <v>157744.43868339187</v>
      </c>
      <c r="I35" s="408">
        <f t="shared" si="3"/>
        <v>1.942E-2</v>
      </c>
      <c r="J35" s="428" t="s">
        <v>9</v>
      </c>
      <c r="K35" s="407">
        <v>629070.12617040356</v>
      </c>
      <c r="L35" s="408">
        <f t="shared" si="4"/>
        <v>2.6950000000000002E-2</v>
      </c>
      <c r="M35" s="428" t="s">
        <v>9</v>
      </c>
      <c r="N35" s="409"/>
      <c r="O35" s="410"/>
      <c r="P35" s="423"/>
      <c r="T35" s="412">
        <f t="shared" si="0"/>
        <v>629.07012617040357</v>
      </c>
    </row>
    <row r="36" spans="1:20" s="412" customFormat="1" ht="27.95" customHeight="1">
      <c r="A36" s="424" t="s">
        <v>932</v>
      </c>
      <c r="B36" s="407">
        <v>172.06626105108055</v>
      </c>
      <c r="C36" s="408">
        <f t="shared" si="1"/>
        <v>2.4000000000000001E-4</v>
      </c>
      <c r="D36" s="422"/>
      <c r="E36" s="407">
        <v>405.67655258302585</v>
      </c>
      <c r="F36" s="408">
        <f t="shared" si="2"/>
        <v>2.5000000000000001E-4</v>
      </c>
      <c r="G36" s="422"/>
      <c r="H36" s="407">
        <v>1543.4187576517811</v>
      </c>
      <c r="I36" s="408">
        <f t="shared" si="3"/>
        <v>1.9000000000000001E-4</v>
      </c>
      <c r="J36" s="422"/>
      <c r="K36" s="407">
        <v>2505.6962847533632</v>
      </c>
      <c r="L36" s="408">
        <f t="shared" si="4"/>
        <v>1.1E-4</v>
      </c>
      <c r="M36" s="422"/>
      <c r="N36" s="409"/>
      <c r="O36" s="410"/>
      <c r="P36" s="423"/>
      <c r="T36" s="412">
        <f t="shared" si="0"/>
        <v>2.505696284753363</v>
      </c>
    </row>
    <row r="37" spans="1:20" s="412" customFormat="1" ht="27.95" customHeight="1">
      <c r="A37" s="424" t="s">
        <v>933</v>
      </c>
      <c r="B37" s="407">
        <v>104.53214489194499</v>
      </c>
      <c r="C37" s="408">
        <f t="shared" si="1"/>
        <v>1.4999999999999999E-4</v>
      </c>
      <c r="D37" s="422"/>
      <c r="E37" s="407">
        <v>368.99323216482162</v>
      </c>
      <c r="F37" s="408">
        <f t="shared" si="2"/>
        <v>2.3000000000000001E-4</v>
      </c>
      <c r="G37" s="422"/>
      <c r="H37" s="407">
        <v>6831.6645303562473</v>
      </c>
      <c r="I37" s="408">
        <f t="shared" si="3"/>
        <v>8.4000000000000003E-4</v>
      </c>
      <c r="J37" s="422"/>
      <c r="K37" s="407">
        <v>17108.515957399104</v>
      </c>
      <c r="L37" s="408">
        <f t="shared" si="4"/>
        <v>7.2999999999999996E-4</v>
      </c>
      <c r="M37" s="422"/>
      <c r="N37" s="409"/>
      <c r="O37" s="410"/>
      <c r="P37" s="423"/>
      <c r="T37" s="412">
        <f t="shared" si="0"/>
        <v>17.108515957399103</v>
      </c>
    </row>
    <row r="38" spans="1:20" s="412" customFormat="1" ht="27.95" customHeight="1">
      <c r="A38" s="424" t="s">
        <v>934</v>
      </c>
      <c r="B38" s="407">
        <v>205.20860093320238</v>
      </c>
      <c r="C38" s="408">
        <f t="shared" si="1"/>
        <v>2.9E-4</v>
      </c>
      <c r="D38" s="422"/>
      <c r="E38" s="407">
        <v>275.76181611316116</v>
      </c>
      <c r="F38" s="408">
        <f t="shared" si="2"/>
        <v>1.7000000000000001E-4</v>
      </c>
      <c r="G38" s="422"/>
      <c r="H38" s="407">
        <v>1500.8445253386853</v>
      </c>
      <c r="I38" s="408">
        <f t="shared" si="3"/>
        <v>1.8000000000000001E-4</v>
      </c>
      <c r="J38" s="422"/>
      <c r="K38" s="407">
        <v>785.98497533632292</v>
      </c>
      <c r="L38" s="408">
        <f t="shared" si="4"/>
        <v>3.0000000000000001E-5</v>
      </c>
      <c r="M38" s="422"/>
      <c r="N38" s="409"/>
      <c r="O38" s="410"/>
      <c r="P38" s="423"/>
      <c r="T38" s="412">
        <f t="shared" si="0"/>
        <v>0.78598497533632294</v>
      </c>
    </row>
    <row r="39" spans="1:20" s="412" customFormat="1" ht="27.95" customHeight="1">
      <c r="A39" s="424" t="s">
        <v>935</v>
      </c>
      <c r="B39" s="407">
        <v>422.88620383104126</v>
      </c>
      <c r="C39" s="408">
        <f t="shared" si="1"/>
        <v>5.9000000000000003E-4</v>
      </c>
      <c r="D39" s="422"/>
      <c r="E39" s="407">
        <v>1426.1298357933581</v>
      </c>
      <c r="F39" s="408">
        <f t="shared" si="2"/>
        <v>8.8000000000000003E-4</v>
      </c>
      <c r="G39" s="422"/>
      <c r="H39" s="407">
        <v>9027.054551931762</v>
      </c>
      <c r="I39" s="408">
        <f t="shared" si="3"/>
        <v>1.1100000000000001E-3</v>
      </c>
      <c r="J39" s="422"/>
      <c r="K39" s="407">
        <v>14640.428300448431</v>
      </c>
      <c r="L39" s="408">
        <f t="shared" si="4"/>
        <v>6.3000000000000003E-4</v>
      </c>
      <c r="M39" s="422"/>
      <c r="N39" s="409"/>
      <c r="O39" s="410"/>
      <c r="P39" s="423"/>
      <c r="T39" s="412">
        <f t="shared" si="0"/>
        <v>14.640428300448431</v>
      </c>
    </row>
    <row r="40" spans="1:20" s="412" customFormat="1" ht="27.95" customHeight="1">
      <c r="A40" s="424" t="s">
        <v>936</v>
      </c>
      <c r="B40" s="407">
        <v>538.62459282907662</v>
      </c>
      <c r="C40" s="408">
        <f t="shared" si="1"/>
        <v>7.5000000000000002E-4</v>
      </c>
      <c r="D40" s="422"/>
      <c r="E40" s="407">
        <v>950.86967066420664</v>
      </c>
      <c r="F40" s="408">
        <f t="shared" si="2"/>
        <v>5.8E-4</v>
      </c>
      <c r="G40" s="422"/>
      <c r="H40" s="407">
        <v>3157.6511018564975</v>
      </c>
      <c r="I40" s="408">
        <f t="shared" si="3"/>
        <v>3.8999999999999999E-4</v>
      </c>
      <c r="J40" s="422"/>
      <c r="K40" s="407">
        <v>103957.63183183856</v>
      </c>
      <c r="L40" s="408">
        <f t="shared" si="4"/>
        <v>4.45E-3</v>
      </c>
      <c r="M40" s="422"/>
      <c r="N40" s="409"/>
      <c r="O40" s="410"/>
      <c r="P40" s="423"/>
      <c r="T40" s="412">
        <f t="shared" si="0"/>
        <v>103.95763183183855</v>
      </c>
    </row>
    <row r="41" spans="1:20" s="412" customFormat="1" ht="27.95" customHeight="1">
      <c r="A41" s="424" t="s">
        <v>937</v>
      </c>
      <c r="B41" s="407">
        <v>194.95464194499019</v>
      </c>
      <c r="C41" s="408">
        <f t="shared" si="1"/>
        <v>2.7E-4</v>
      </c>
      <c r="D41" s="422"/>
      <c r="E41" s="407">
        <v>431.40331580565805</v>
      </c>
      <c r="F41" s="408">
        <f t="shared" si="2"/>
        <v>2.5999999999999998E-4</v>
      </c>
      <c r="G41" s="422"/>
      <c r="H41" s="407">
        <v>8945.021090316106</v>
      </c>
      <c r="I41" s="408">
        <f t="shared" si="3"/>
        <v>1.1000000000000001E-3</v>
      </c>
      <c r="J41" s="422"/>
      <c r="K41" s="407">
        <v>26595.019264573992</v>
      </c>
      <c r="L41" s="408">
        <f t="shared" si="4"/>
        <v>1.14E-3</v>
      </c>
      <c r="M41" s="422"/>
      <c r="N41" s="409"/>
      <c r="O41" s="410"/>
      <c r="P41" s="423"/>
      <c r="T41" s="412">
        <f t="shared" si="0"/>
        <v>26.595019264573992</v>
      </c>
    </row>
    <row r="42" spans="1:20" s="412" customFormat="1" ht="27.95" customHeight="1">
      <c r="A42" s="424" t="s">
        <v>938</v>
      </c>
      <c r="B42" s="407">
        <v>238.7722644891945</v>
      </c>
      <c r="C42" s="408">
        <f t="shared" si="1"/>
        <v>3.3E-4</v>
      </c>
      <c r="D42" s="422"/>
      <c r="E42" s="407">
        <v>926.84801168511683</v>
      </c>
      <c r="F42" s="408">
        <f t="shared" si="2"/>
        <v>5.6999999999999998E-4</v>
      </c>
      <c r="G42" s="422"/>
      <c r="H42" s="407">
        <v>24344.274778725539</v>
      </c>
      <c r="I42" s="408">
        <f t="shared" si="3"/>
        <v>3.0000000000000001E-3</v>
      </c>
      <c r="J42" s="422"/>
      <c r="K42" s="407">
        <v>68039.389174887896</v>
      </c>
      <c r="L42" s="408">
        <f t="shared" si="4"/>
        <v>2.9099999999999998E-3</v>
      </c>
      <c r="M42" s="422"/>
      <c r="N42" s="409"/>
      <c r="O42" s="410"/>
      <c r="P42" s="423"/>
      <c r="T42" s="412">
        <f t="shared" si="0"/>
        <v>68.039389174887901</v>
      </c>
    </row>
    <row r="43" spans="1:20" s="412" customFormat="1" ht="27.95" customHeight="1">
      <c r="A43" s="424" t="s">
        <v>939</v>
      </c>
      <c r="B43" s="407">
        <v>9301.0727698919454</v>
      </c>
      <c r="C43" s="408">
        <f t="shared" si="1"/>
        <v>1.302E-2</v>
      </c>
      <c r="D43" s="422"/>
      <c r="E43" s="407">
        <v>21155.470763837639</v>
      </c>
      <c r="F43" s="408">
        <f t="shared" si="2"/>
        <v>1.299E-2</v>
      </c>
      <c r="G43" s="422"/>
      <c r="H43" s="407">
        <v>116440.99769242348</v>
      </c>
      <c r="I43" s="408">
        <f t="shared" si="3"/>
        <v>1.434E-2</v>
      </c>
      <c r="J43" s="422"/>
      <c r="K43" s="407">
        <v>601312.50133183866</v>
      </c>
      <c r="L43" s="408">
        <f t="shared" si="4"/>
        <v>2.5760000000000002E-2</v>
      </c>
      <c r="M43" s="422"/>
      <c r="N43" s="409"/>
      <c r="O43" s="410"/>
      <c r="P43" s="423"/>
      <c r="T43" s="412">
        <f t="shared" si="0"/>
        <v>601.31250133183869</v>
      </c>
    </row>
    <row r="44" spans="1:20" s="412" customFormat="1" ht="27.95" customHeight="1">
      <c r="A44" s="415" t="s">
        <v>46</v>
      </c>
      <c r="B44" s="407">
        <f>+B5+B7+B12+B14</f>
        <v>714546.26956335944</v>
      </c>
      <c r="C44" s="408">
        <f t="shared" si="1"/>
        <v>1</v>
      </c>
      <c r="D44" s="428"/>
      <c r="E44" s="407">
        <f>+E5+E7+E12+E14</f>
        <v>1629178.9501900368</v>
      </c>
      <c r="F44" s="408">
        <f t="shared" si="2"/>
        <v>1</v>
      </c>
      <c r="G44" s="428"/>
      <c r="H44" s="407">
        <f>+H5+H7+H12+H14</f>
        <v>8122155.1159247365</v>
      </c>
      <c r="I44" s="408">
        <f t="shared" si="3"/>
        <v>1</v>
      </c>
      <c r="J44" s="428"/>
      <c r="K44" s="407">
        <f>+K5+K7+K12+K14</f>
        <v>23345395.046103138</v>
      </c>
      <c r="L44" s="408">
        <f t="shared" si="4"/>
        <v>1</v>
      </c>
      <c r="M44" s="428"/>
      <c r="N44" s="409"/>
      <c r="O44" s="429"/>
      <c r="P44" s="427"/>
      <c r="T44" s="412">
        <f t="shared" si="0"/>
        <v>23345.395046103138</v>
      </c>
    </row>
    <row r="45" spans="1:20" s="412" customFormat="1" ht="20.100000000000001" customHeight="1">
      <c r="A45" s="430" t="str">
        <f>+'완성공사율(2)'!A45</f>
        <v xml:space="preserve">주) 경비율은 재료비와 노무비합계액에 대한 경비계정별 발생비율임   </v>
      </c>
      <c r="B45" s="431"/>
      <c r="C45" s="432"/>
      <c r="D45" s="432"/>
      <c r="E45" s="431"/>
      <c r="F45" s="432"/>
      <c r="G45" s="432"/>
      <c r="H45" s="431"/>
      <c r="I45" s="432"/>
      <c r="J45" s="432"/>
      <c r="K45" s="431"/>
      <c r="L45" s="432"/>
      <c r="M45" s="432"/>
      <c r="N45" s="432"/>
      <c r="O45" s="432"/>
      <c r="P45" s="432"/>
    </row>
    <row r="46" spans="1:20" s="412" customFormat="1" ht="20.100000000000001" customHeight="1">
      <c r="A46" s="433"/>
      <c r="B46" s="434"/>
      <c r="C46" s="435"/>
      <c r="D46" s="436"/>
      <c r="E46" s="434"/>
      <c r="F46" s="435"/>
      <c r="G46" s="436"/>
      <c r="H46" s="434"/>
      <c r="I46" s="435"/>
      <c r="J46" s="436"/>
      <c r="K46" s="434"/>
      <c r="L46" s="435"/>
      <c r="M46" s="436"/>
      <c r="N46" s="437"/>
      <c r="O46" s="435"/>
      <c r="P46" s="436"/>
    </row>
    <row r="47" spans="1:20" s="412" customFormat="1" ht="20.100000000000001" customHeight="1">
      <c r="A47" s="438"/>
      <c r="B47" s="439">
        <v>714546.26956335898</v>
      </c>
      <c r="C47" s="435"/>
      <c r="D47" s="436"/>
      <c r="E47" s="439">
        <v>1629178.9501900401</v>
      </c>
      <c r="F47" s="435"/>
      <c r="G47" s="436"/>
      <c r="H47" s="439">
        <v>8122155.1159247402</v>
      </c>
      <c r="I47" s="435"/>
      <c r="J47" s="436"/>
      <c r="K47" s="439">
        <v>23345395.046103101</v>
      </c>
      <c r="L47" s="435"/>
      <c r="M47" s="436"/>
      <c r="N47" s="440"/>
      <c r="O47" s="435"/>
      <c r="P47" s="436"/>
    </row>
    <row r="48" spans="1:20" s="412" customFormat="1" ht="20.100000000000001" customHeight="1">
      <c r="A48" s="438"/>
      <c r="B48" s="441">
        <f>+B47-B44</f>
        <v>0</v>
      </c>
      <c r="C48" s="435"/>
      <c r="D48" s="436"/>
      <c r="E48" s="441">
        <f>+E47-E44</f>
        <v>3.2596290111541748E-9</v>
      </c>
      <c r="F48" s="435"/>
      <c r="G48" s="436"/>
      <c r="H48" s="441">
        <f>+H47-H44</f>
        <v>0</v>
      </c>
      <c r="I48" s="435"/>
      <c r="J48" s="436"/>
      <c r="K48" s="441">
        <f>+K47-K44</f>
        <v>-3.7252902984619141E-8</v>
      </c>
      <c r="L48" s="435"/>
      <c r="M48" s="436"/>
      <c r="N48" s="433"/>
      <c r="O48" s="435"/>
      <c r="P48" s="436"/>
    </row>
    <row r="49" spans="1:16" s="412" customFormat="1" ht="20.100000000000001" customHeight="1">
      <c r="A49" s="438"/>
      <c r="B49" s="441">
        <v>74592.075311394903</v>
      </c>
      <c r="C49" s="435"/>
      <c r="D49" s="436"/>
      <c r="E49" s="441">
        <v>183952.747152522</v>
      </c>
      <c r="F49" s="435"/>
      <c r="G49" s="436"/>
      <c r="H49" s="441">
        <v>856429.90494129504</v>
      </c>
      <c r="I49" s="435"/>
      <c r="J49" s="436"/>
      <c r="K49" s="441">
        <v>3211549.8857085202</v>
      </c>
      <c r="L49" s="435"/>
      <c r="M49" s="436"/>
      <c r="N49" s="433"/>
      <c r="O49" s="435"/>
      <c r="P49" s="436"/>
    </row>
    <row r="50" spans="1:16" s="412" customFormat="1" ht="20.100000000000001" customHeight="1">
      <c r="A50" s="438"/>
      <c r="B50" s="441">
        <f>+B49-B14</f>
        <v>0</v>
      </c>
      <c r="E50" s="441">
        <f>+E49-E14</f>
        <v>4.9476511776447296E-10</v>
      </c>
      <c r="H50" s="441">
        <f>+H49-H14</f>
        <v>0</v>
      </c>
      <c r="K50" s="441">
        <f>+K49-K14</f>
        <v>0</v>
      </c>
    </row>
    <row r="51" spans="1:16" s="412" customFormat="1" ht="20.100000000000001" customHeight="1">
      <c r="B51" s="442"/>
      <c r="E51" s="442"/>
      <c r="H51" s="442"/>
      <c r="K51" s="442"/>
    </row>
    <row r="52" spans="1:16" s="412" customFormat="1" ht="20.100000000000001" customHeight="1">
      <c r="B52" s="442"/>
      <c r="E52" s="442"/>
      <c r="H52" s="442"/>
      <c r="K52" s="442"/>
    </row>
    <row r="53" spans="1:16" s="412" customFormat="1" ht="20.100000000000001" customHeight="1">
      <c r="B53" s="442"/>
      <c r="E53" s="442"/>
      <c r="H53" s="442"/>
      <c r="K53" s="442"/>
    </row>
    <row r="54" spans="1:16" s="412" customFormat="1" ht="20.100000000000001" customHeight="1">
      <c r="B54" s="442"/>
      <c r="E54" s="442"/>
      <c r="H54" s="442"/>
      <c r="K54" s="442"/>
    </row>
    <row r="55" spans="1:16" s="412" customFormat="1" ht="20.100000000000001" customHeight="1">
      <c r="B55" s="442"/>
      <c r="E55" s="442"/>
      <c r="H55" s="442"/>
      <c r="K55" s="442"/>
    </row>
    <row r="56" spans="1:16" s="412" customFormat="1" ht="20.100000000000001" customHeight="1">
      <c r="B56" s="442"/>
      <c r="E56" s="442"/>
      <c r="H56" s="442"/>
      <c r="K56" s="442"/>
    </row>
    <row r="57" spans="1:16" s="412" customFormat="1" ht="20.100000000000001" customHeight="1">
      <c r="B57" s="442"/>
      <c r="E57" s="442"/>
      <c r="H57" s="442"/>
      <c r="K57" s="442"/>
    </row>
    <row r="58" spans="1:16" s="412" customFormat="1" ht="20.100000000000001" customHeight="1">
      <c r="B58" s="442"/>
      <c r="E58" s="442"/>
      <c r="H58" s="442"/>
      <c r="K58" s="442"/>
    </row>
    <row r="59" spans="1:16" s="412" customFormat="1" ht="20.100000000000001" customHeight="1">
      <c r="B59" s="442"/>
      <c r="E59" s="442"/>
      <c r="H59" s="442"/>
      <c r="K59" s="442"/>
    </row>
    <row r="60" spans="1:16" s="412" customFormat="1" ht="20.100000000000001" customHeight="1">
      <c r="B60" s="442"/>
      <c r="E60" s="442"/>
      <c r="H60" s="442"/>
      <c r="K60" s="442"/>
    </row>
    <row r="61" spans="1:16" s="412" customFormat="1" ht="20.100000000000001" customHeight="1">
      <c r="B61" s="442"/>
      <c r="E61" s="442"/>
      <c r="H61" s="442"/>
      <c r="K61" s="442"/>
    </row>
    <row r="62" spans="1:16" s="412" customFormat="1" ht="20.100000000000001" customHeight="1">
      <c r="B62" s="442"/>
      <c r="E62" s="442"/>
      <c r="H62" s="442"/>
      <c r="K62" s="442"/>
    </row>
    <row r="63" spans="1:16" s="412" customFormat="1" ht="20.100000000000001" customHeight="1">
      <c r="B63" s="442"/>
      <c r="E63" s="442"/>
      <c r="H63" s="442"/>
      <c r="K63" s="442"/>
    </row>
    <row r="64" spans="1:16" s="412" customFormat="1" ht="20.100000000000001" customHeight="1">
      <c r="B64" s="442"/>
      <c r="E64" s="442"/>
      <c r="H64" s="442"/>
      <c r="K64" s="442"/>
    </row>
    <row r="65" spans="2:11" s="412" customFormat="1" ht="20.100000000000001" customHeight="1">
      <c r="B65" s="442"/>
      <c r="E65" s="442"/>
      <c r="H65" s="442"/>
      <c r="K65" s="442"/>
    </row>
    <row r="66" spans="2:11" s="412" customFormat="1" ht="20.100000000000001" customHeight="1">
      <c r="B66" s="442"/>
      <c r="E66" s="442"/>
      <c r="H66" s="442"/>
      <c r="K66" s="442"/>
    </row>
    <row r="67" spans="2:11" s="412" customFormat="1" ht="20.100000000000001" customHeight="1">
      <c r="B67" s="442"/>
      <c r="E67" s="442"/>
      <c r="H67" s="442"/>
      <c r="K67" s="442"/>
    </row>
    <row r="68" spans="2:11" s="412" customFormat="1" ht="20.100000000000001" customHeight="1">
      <c r="B68" s="442"/>
      <c r="E68" s="442"/>
      <c r="H68" s="442"/>
      <c r="K68" s="442"/>
    </row>
    <row r="69" spans="2:11" s="412" customFormat="1" ht="20.100000000000001" customHeight="1">
      <c r="B69" s="442"/>
      <c r="E69" s="442"/>
      <c r="H69" s="442"/>
      <c r="K69" s="442"/>
    </row>
    <row r="70" spans="2:11" s="412" customFormat="1" ht="20.100000000000001" customHeight="1">
      <c r="B70" s="442"/>
      <c r="E70" s="442"/>
      <c r="H70" s="442"/>
      <c r="K70" s="442"/>
    </row>
    <row r="71" spans="2:11" s="412" customFormat="1" ht="20.100000000000001" customHeight="1">
      <c r="B71" s="442"/>
      <c r="E71" s="442"/>
      <c r="H71" s="442"/>
      <c r="K71" s="442"/>
    </row>
    <row r="72" spans="2:11" s="412" customFormat="1" ht="20.100000000000001" customHeight="1">
      <c r="B72" s="442"/>
      <c r="E72" s="442"/>
      <c r="H72" s="442"/>
      <c r="K72" s="442"/>
    </row>
    <row r="73" spans="2:11" s="412" customFormat="1" ht="20.100000000000001" customHeight="1">
      <c r="B73" s="442"/>
      <c r="E73" s="442"/>
      <c r="H73" s="442"/>
      <c r="K73" s="442"/>
    </row>
    <row r="74" spans="2:11" s="412" customFormat="1" ht="20.100000000000001" customHeight="1">
      <c r="B74" s="442"/>
      <c r="E74" s="442"/>
      <c r="H74" s="442"/>
      <c r="K74" s="442"/>
    </row>
    <row r="75" spans="2:11" s="412" customFormat="1" ht="20.100000000000001" customHeight="1">
      <c r="B75" s="442"/>
      <c r="E75" s="442"/>
      <c r="H75" s="442"/>
      <c r="K75" s="442"/>
    </row>
    <row r="76" spans="2:11" s="412" customFormat="1" ht="20.100000000000001" customHeight="1">
      <c r="B76" s="442"/>
      <c r="E76" s="442"/>
      <c r="H76" s="442"/>
      <c r="K76" s="442"/>
    </row>
    <row r="77" spans="2:11" s="412" customFormat="1" ht="20.100000000000001" customHeight="1">
      <c r="B77" s="442"/>
      <c r="E77" s="442"/>
      <c r="H77" s="442"/>
      <c r="K77" s="442"/>
    </row>
    <row r="78" spans="2:11" s="412" customFormat="1" ht="20.100000000000001" customHeight="1">
      <c r="B78" s="442"/>
      <c r="E78" s="442"/>
      <c r="H78" s="442"/>
      <c r="K78" s="442"/>
    </row>
    <row r="79" spans="2:11" s="412" customFormat="1" ht="20.100000000000001" customHeight="1">
      <c r="B79" s="442"/>
      <c r="E79" s="442"/>
      <c r="H79" s="442"/>
      <c r="K79" s="442"/>
    </row>
    <row r="80" spans="2:11" s="412" customFormat="1" ht="20.100000000000001" customHeight="1">
      <c r="B80" s="442"/>
      <c r="E80" s="442"/>
      <c r="H80" s="442"/>
      <c r="K80" s="442"/>
    </row>
    <row r="81" spans="2:11" s="412" customFormat="1" ht="20.100000000000001" customHeight="1">
      <c r="B81" s="442"/>
      <c r="E81" s="442"/>
      <c r="H81" s="442"/>
      <c r="K81" s="442"/>
    </row>
    <row r="82" spans="2:11" s="412" customFormat="1" ht="20.100000000000001" customHeight="1">
      <c r="B82" s="442"/>
      <c r="E82" s="442"/>
      <c r="H82" s="442"/>
      <c r="K82" s="442"/>
    </row>
    <row r="83" spans="2:11" s="412" customFormat="1" ht="20.100000000000001" customHeight="1">
      <c r="B83" s="442"/>
      <c r="E83" s="442"/>
      <c r="H83" s="442"/>
      <c r="K83" s="442"/>
    </row>
    <row r="84" spans="2:11" s="412" customFormat="1" ht="20.100000000000001" customHeight="1">
      <c r="B84" s="442"/>
      <c r="E84" s="442"/>
      <c r="H84" s="442"/>
      <c r="K84" s="442"/>
    </row>
    <row r="85" spans="2:11" s="412" customFormat="1" ht="20.100000000000001" customHeight="1">
      <c r="B85" s="442"/>
      <c r="E85" s="442"/>
      <c r="H85" s="442"/>
      <c r="K85" s="442"/>
    </row>
    <row r="86" spans="2:11" s="412" customFormat="1" ht="20.100000000000001" customHeight="1">
      <c r="B86" s="442"/>
      <c r="E86" s="442"/>
      <c r="H86" s="442"/>
      <c r="K86" s="442"/>
    </row>
    <row r="87" spans="2:11" s="412" customFormat="1" ht="20.100000000000001" customHeight="1">
      <c r="B87" s="442"/>
      <c r="E87" s="442"/>
      <c r="H87" s="442"/>
      <c r="K87" s="442"/>
    </row>
    <row r="88" spans="2:11" s="412" customFormat="1" ht="20.100000000000001" customHeight="1">
      <c r="B88" s="442"/>
      <c r="E88" s="442"/>
      <c r="H88" s="442"/>
      <c r="K88" s="442"/>
    </row>
    <row r="89" spans="2:11" s="412" customFormat="1" ht="20.100000000000001" customHeight="1">
      <c r="B89" s="442"/>
      <c r="E89" s="442"/>
      <c r="H89" s="442"/>
      <c r="K89" s="442"/>
    </row>
    <row r="90" spans="2:11" s="412" customFormat="1" ht="20.100000000000001" customHeight="1">
      <c r="B90" s="442"/>
      <c r="E90" s="442"/>
      <c r="H90" s="442"/>
      <c r="K90" s="442"/>
    </row>
    <row r="91" spans="2:11" s="412" customFormat="1" ht="20.100000000000001" customHeight="1">
      <c r="B91" s="442"/>
      <c r="E91" s="442"/>
      <c r="H91" s="442"/>
      <c r="K91" s="442"/>
    </row>
    <row r="92" spans="2:11" s="412" customFormat="1" ht="20.100000000000001" customHeight="1">
      <c r="B92" s="442"/>
      <c r="E92" s="442"/>
      <c r="H92" s="442"/>
      <c r="K92" s="442"/>
    </row>
    <row r="93" spans="2:11" s="412" customFormat="1" ht="20.100000000000001" customHeight="1">
      <c r="B93" s="442"/>
      <c r="E93" s="442"/>
      <c r="H93" s="442"/>
      <c r="K93" s="442"/>
    </row>
    <row r="94" spans="2:11" s="412" customFormat="1" ht="20.100000000000001" customHeight="1">
      <c r="B94" s="442"/>
      <c r="E94" s="442"/>
      <c r="H94" s="442"/>
      <c r="K94" s="442"/>
    </row>
    <row r="95" spans="2:11" s="412" customFormat="1" ht="20.100000000000001" customHeight="1">
      <c r="B95" s="442"/>
      <c r="E95" s="442"/>
      <c r="H95" s="442"/>
      <c r="K95" s="442"/>
    </row>
    <row r="96" spans="2:11" s="412" customFormat="1" ht="20.100000000000001" customHeight="1">
      <c r="B96" s="442"/>
      <c r="E96" s="442"/>
      <c r="H96" s="442"/>
      <c r="K96" s="442"/>
    </row>
    <row r="97" spans="2:16" s="412" customFormat="1" ht="20.100000000000001" customHeight="1">
      <c r="B97" s="442"/>
      <c r="E97" s="442"/>
      <c r="H97" s="442"/>
      <c r="K97" s="442"/>
    </row>
    <row r="98" spans="2:16" s="412" customFormat="1" ht="20.100000000000001" customHeight="1">
      <c r="B98" s="442"/>
      <c r="E98" s="442"/>
      <c r="H98" s="442"/>
      <c r="K98" s="442"/>
    </row>
    <row r="99" spans="2:16" s="412" customFormat="1" ht="20.100000000000001" customHeight="1">
      <c r="B99" s="442"/>
      <c r="E99" s="442"/>
      <c r="H99" s="442"/>
      <c r="K99" s="442"/>
    </row>
    <row r="100" spans="2:16" ht="20.100000000000001" customHeight="1">
      <c r="N100" s="412"/>
      <c r="O100" s="412"/>
      <c r="P100" s="412"/>
    </row>
    <row r="101" spans="2:16" ht="20.100000000000001" customHeight="1">
      <c r="N101" s="412"/>
      <c r="O101" s="412"/>
      <c r="P101" s="412"/>
    </row>
    <row r="102" spans="2:16" ht="20.100000000000001" customHeight="1">
      <c r="N102" s="412"/>
      <c r="O102" s="412"/>
      <c r="P102" s="412"/>
    </row>
    <row r="103" spans="2:16" ht="20.100000000000001" customHeight="1">
      <c r="N103" s="412"/>
      <c r="O103" s="412"/>
      <c r="P103" s="412"/>
    </row>
    <row r="104" spans="2:16" ht="20.100000000000001" customHeight="1">
      <c r="N104" s="412"/>
      <c r="O104" s="412"/>
      <c r="P104" s="412"/>
    </row>
    <row r="105" spans="2:16" ht="20.100000000000001" customHeight="1">
      <c r="N105" s="412"/>
      <c r="O105" s="412"/>
      <c r="P105" s="412"/>
    </row>
    <row r="106" spans="2:16" ht="20.100000000000001" customHeight="1">
      <c r="N106" s="412"/>
      <c r="O106" s="412"/>
      <c r="P106" s="412"/>
    </row>
    <row r="107" spans="2:16" ht="20.100000000000001" customHeight="1">
      <c r="N107" s="412"/>
      <c r="O107" s="412"/>
      <c r="P107" s="412"/>
    </row>
    <row r="108" spans="2:16" ht="20.100000000000001" customHeight="1">
      <c r="N108" s="412"/>
      <c r="O108" s="412"/>
      <c r="P108" s="412"/>
    </row>
    <row r="109" spans="2:16" ht="20.100000000000001" customHeight="1">
      <c r="N109" s="412"/>
      <c r="O109" s="412"/>
      <c r="P109" s="412"/>
    </row>
    <row r="110" spans="2:16" ht="20.100000000000001" customHeight="1">
      <c r="N110" s="412"/>
      <c r="O110" s="412"/>
      <c r="P110" s="412"/>
    </row>
    <row r="111" spans="2:16" ht="20.100000000000001" customHeight="1">
      <c r="N111" s="412"/>
      <c r="O111" s="412"/>
      <c r="P111" s="412"/>
    </row>
    <row r="112" spans="2:16" ht="20.100000000000001" customHeight="1">
      <c r="N112" s="412"/>
      <c r="O112" s="412"/>
      <c r="P112" s="412"/>
    </row>
    <row r="113" spans="14:16" ht="20.100000000000001" customHeight="1">
      <c r="N113" s="412"/>
      <c r="O113" s="412"/>
      <c r="P113" s="412"/>
    </row>
    <row r="114" spans="14:16" ht="20.100000000000001" customHeight="1">
      <c r="N114" s="412"/>
      <c r="O114" s="412"/>
      <c r="P114" s="412"/>
    </row>
  </sheetData>
  <mergeCells count="2">
    <mergeCell ref="N3:P4"/>
    <mergeCell ref="A3:A4"/>
  </mergeCells>
  <phoneticPr fontId="6" type="noConversion"/>
  <printOptions horizontalCentered="1"/>
  <pageMargins left="0.74803149606299213" right="0.74803149606299213" top="0.98425196850393704" bottom="0.98425196850393704" header="0.51181102362204722" footer="0.51181102362204722"/>
  <pageSetup paperSize="9" scale="5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0000"/>
    <pageSetUpPr fitToPage="1"/>
  </sheetPr>
  <dimension ref="A1:V43"/>
  <sheetViews>
    <sheetView view="pageBreakPreview" topLeftCell="A7" zoomScaleNormal="100" zoomScaleSheetLayoutView="100" workbookViewId="0">
      <selection activeCell="E12" sqref="E12"/>
    </sheetView>
  </sheetViews>
  <sheetFormatPr defaultColWidth="7.44140625" defaultRowHeight="20.100000000000001" customHeight="1"/>
  <cols>
    <col min="1" max="1" width="16.77734375" style="92" customWidth="1"/>
    <col min="2" max="2" width="24.5546875" style="92" customWidth="1"/>
    <col min="3" max="3" width="18" style="92" customWidth="1"/>
    <col min="4" max="4" width="13.21875" style="92" customWidth="1"/>
    <col min="5" max="5" width="3.88671875" style="92" customWidth="1"/>
    <col min="6" max="16384" width="7.44140625" style="92"/>
  </cols>
  <sheetData>
    <row r="1" spans="1:6" ht="20.100000000000001" customHeight="1">
      <c r="A1" s="198" t="str">
        <f>"&lt; 표 "&amp;F1&amp;" &gt;"</f>
        <v>&lt; 표 3-1-5 &gt;</v>
      </c>
      <c r="B1" s="89"/>
      <c r="C1" s="89"/>
      <c r="D1" s="90"/>
      <c r="F1" s="199" t="s">
        <v>821</v>
      </c>
    </row>
    <row r="2" spans="1:6" ht="22.5">
      <c r="A2" s="93" t="s">
        <v>641</v>
      </c>
      <c r="B2" s="93"/>
      <c r="C2" s="93"/>
      <c r="D2" s="90"/>
    </row>
    <row r="3" spans="1:6" s="94" customFormat="1" ht="20.100000000000001" customHeight="1">
      <c r="B3" s="211"/>
      <c r="C3" s="211"/>
      <c r="D3" s="96" t="s">
        <v>639</v>
      </c>
      <c r="E3" s="211"/>
    </row>
    <row r="4" spans="1:6" s="204" customFormat="1" ht="27">
      <c r="A4" s="201" t="s">
        <v>364</v>
      </c>
      <c r="B4" s="202" t="s">
        <v>365</v>
      </c>
      <c r="C4" s="202" t="s">
        <v>27</v>
      </c>
      <c r="D4" s="203" t="s">
        <v>561</v>
      </c>
      <c r="E4" s="254"/>
      <c r="F4" s="254"/>
    </row>
    <row r="5" spans="1:6" s="94" customFormat="1" ht="21" customHeight="1">
      <c r="A5" s="208" t="s">
        <v>366</v>
      </c>
      <c r="B5" s="208" t="s">
        <v>367</v>
      </c>
      <c r="C5" s="942" t="s">
        <v>470</v>
      </c>
      <c r="D5" s="210">
        <v>8.9999999999999993E-3</v>
      </c>
    </row>
    <row r="6" spans="1:6" s="94" customFormat="1" ht="21" customHeight="1">
      <c r="A6" s="268" t="s">
        <v>368</v>
      </c>
      <c r="B6" s="269" t="s">
        <v>369</v>
      </c>
      <c r="C6" s="943"/>
      <c r="D6" s="215">
        <v>4.0000000000000001E-3</v>
      </c>
    </row>
    <row r="7" spans="1:6" s="94" customFormat="1" ht="21" customHeight="1">
      <c r="A7" s="270" t="s">
        <v>370</v>
      </c>
      <c r="B7" s="270"/>
      <c r="C7" s="943"/>
      <c r="D7" s="216">
        <v>5.0000000000000001E-3</v>
      </c>
    </row>
    <row r="8" spans="1:6" s="94" customFormat="1" ht="21" customHeight="1">
      <c r="A8" s="270" t="s">
        <v>371</v>
      </c>
      <c r="B8" s="270"/>
      <c r="C8" s="943"/>
      <c r="D8" s="216">
        <v>1.4999999999999999E-2</v>
      </c>
    </row>
    <row r="9" spans="1:6" s="94" customFormat="1" ht="21" customHeight="1">
      <c r="A9" s="270" t="s">
        <v>372</v>
      </c>
      <c r="B9" s="270" t="s">
        <v>373</v>
      </c>
      <c r="C9" s="943"/>
      <c r="D9" s="216">
        <v>5.0000000000000001E-3</v>
      </c>
    </row>
    <row r="10" spans="1:6" s="94" customFormat="1" ht="27">
      <c r="A10" s="270" t="s">
        <v>374</v>
      </c>
      <c r="B10" s="270" t="s">
        <v>539</v>
      </c>
      <c r="C10" s="943"/>
      <c r="D10" s="216">
        <v>1.7999999999999999E-2</v>
      </c>
    </row>
    <row r="11" spans="1:6" s="94" customFormat="1" ht="21" customHeight="1">
      <c r="A11" s="270" t="s">
        <v>374</v>
      </c>
      <c r="B11" s="270" t="s">
        <v>375</v>
      </c>
      <c r="C11" s="943"/>
      <c r="D11" s="216">
        <v>8.0000000000000002E-3</v>
      </c>
    </row>
    <row r="12" spans="1:6" s="94" customFormat="1" ht="21" customHeight="1">
      <c r="A12" s="270" t="s">
        <v>376</v>
      </c>
      <c r="B12" s="270"/>
      <c r="C12" s="943"/>
      <c r="D12" s="216">
        <v>1.0999999999999999E-2</v>
      </c>
    </row>
    <row r="13" spans="1:6" s="94" customFormat="1" ht="21" customHeight="1">
      <c r="A13" s="270" t="s">
        <v>377</v>
      </c>
      <c r="B13" s="270"/>
      <c r="C13" s="943"/>
      <c r="D13" s="216">
        <v>6.0000000000000001E-3</v>
      </c>
    </row>
    <row r="14" spans="1:6" s="94" customFormat="1" ht="21" customHeight="1">
      <c r="A14" s="270" t="s">
        <v>378</v>
      </c>
      <c r="B14" s="270" t="s">
        <v>379</v>
      </c>
      <c r="C14" s="943"/>
      <c r="D14" s="216">
        <v>7.0000000000000001E-3</v>
      </c>
    </row>
    <row r="15" spans="1:6" s="94" customFormat="1" ht="21" customHeight="1">
      <c r="A15" s="270" t="s">
        <v>378</v>
      </c>
      <c r="B15" s="270" t="s">
        <v>380</v>
      </c>
      <c r="C15" s="943"/>
      <c r="D15" s="216">
        <v>3.0000000000000001E-3</v>
      </c>
    </row>
    <row r="16" spans="1:6" s="94" customFormat="1" ht="21" customHeight="1">
      <c r="A16" s="270" t="s">
        <v>378</v>
      </c>
      <c r="B16" s="270" t="s">
        <v>162</v>
      </c>
      <c r="C16" s="943"/>
      <c r="D16" s="216">
        <v>5.0000000000000001E-3</v>
      </c>
    </row>
    <row r="17" spans="1:7" s="94" customFormat="1" ht="21" customHeight="1">
      <c r="A17" s="270" t="s">
        <v>431</v>
      </c>
      <c r="B17" s="270" t="s">
        <v>432</v>
      </c>
      <c r="C17" s="943"/>
      <c r="D17" s="216">
        <v>8.0000000000000002E-3</v>
      </c>
    </row>
    <row r="18" spans="1:7" s="94" customFormat="1" ht="21" customHeight="1">
      <c r="A18" s="270" t="s">
        <v>76</v>
      </c>
      <c r="B18" s="270" t="s">
        <v>430</v>
      </c>
      <c r="C18" s="944"/>
      <c r="D18" s="271">
        <v>3.0000000000000001E-3</v>
      </c>
    </row>
    <row r="19" spans="1:7" s="94" customFormat="1" ht="21.75" customHeight="1">
      <c r="A19" s="272" t="s">
        <v>30</v>
      </c>
      <c r="B19" s="272"/>
      <c r="C19" s="272"/>
      <c r="D19" s="266">
        <f>+D18</f>
        <v>3.0000000000000001E-3</v>
      </c>
      <c r="E19" s="227"/>
      <c r="F19" s="227"/>
      <c r="G19" s="227"/>
    </row>
    <row r="20" spans="1:7" s="94" customFormat="1" ht="15.75" customHeight="1">
      <c r="A20" s="225" t="s">
        <v>385</v>
      </c>
      <c r="B20" s="225"/>
      <c r="C20" s="225"/>
      <c r="D20" s="97"/>
      <c r="E20" s="213"/>
      <c r="F20" s="213"/>
      <c r="G20" s="213"/>
    </row>
    <row r="21" spans="1:7" s="94" customFormat="1" ht="15.75" customHeight="1">
      <c r="A21" s="251" t="s">
        <v>975</v>
      </c>
      <c r="B21" s="225"/>
      <c r="C21" s="225"/>
      <c r="D21" s="97"/>
      <c r="E21" s="213"/>
      <c r="F21" s="213"/>
      <c r="G21" s="213"/>
    </row>
    <row r="22" spans="1:7" s="94" customFormat="1" ht="15.75" customHeight="1">
      <c r="A22" s="225" t="s">
        <v>837</v>
      </c>
      <c r="B22" s="225"/>
      <c r="C22" s="225"/>
      <c r="D22" s="97"/>
      <c r="E22" s="213"/>
      <c r="F22" s="213"/>
      <c r="G22" s="213"/>
    </row>
    <row r="23" spans="1:7" s="94" customFormat="1" ht="15.75" customHeight="1">
      <c r="A23" s="225" t="s">
        <v>540</v>
      </c>
      <c r="B23" s="97"/>
      <c r="C23" s="97"/>
      <c r="D23" s="97"/>
      <c r="E23" s="213"/>
      <c r="F23" s="213"/>
    </row>
    <row r="24" spans="1:7" s="212" customFormat="1" ht="15.75" customHeight="1">
      <c r="A24" s="225" t="str">
        <f>고용보험!A17</f>
        <v xml:space="preserve">     ③ 조달청 원가계산 제비율 기준 참조(2023.1.2. 기초금액 발표분부터 적용)</v>
      </c>
      <c r="B24" s="97"/>
      <c r="C24" s="97"/>
      <c r="D24" s="97"/>
      <c r="E24" s="273"/>
      <c r="F24" s="213"/>
      <c r="G24" s="213"/>
    </row>
    <row r="25" spans="1:7" s="212" customFormat="1" ht="15.75" customHeight="1">
      <c r="A25" s="159" t="s">
        <v>976</v>
      </c>
      <c r="B25" s="97"/>
      <c r="C25" s="97"/>
      <c r="D25" s="97"/>
      <c r="E25" s="273"/>
      <c r="F25" s="213"/>
      <c r="G25" s="213"/>
    </row>
    <row r="26" spans="1:7" s="94" customFormat="1" ht="15.75" customHeight="1">
      <c r="A26" s="267" t="s">
        <v>608</v>
      </c>
      <c r="B26" s="97"/>
      <c r="C26" s="97"/>
      <c r="D26" s="97"/>
      <c r="E26" s="227"/>
      <c r="F26" s="213"/>
      <c r="G26" s="213"/>
    </row>
    <row r="27" spans="1:7" s="94" customFormat="1" ht="15.75" customHeight="1">
      <c r="A27" s="267" t="s">
        <v>609</v>
      </c>
      <c r="B27" s="97"/>
      <c r="C27" s="97"/>
      <c r="D27" s="97"/>
      <c r="E27" s="227"/>
      <c r="F27" s="213"/>
      <c r="G27" s="213"/>
    </row>
    <row r="28" spans="1:7" s="94" customFormat="1" ht="15.75" customHeight="1">
      <c r="A28" s="267" t="s">
        <v>610</v>
      </c>
      <c r="B28" s="97"/>
      <c r="C28" s="97"/>
      <c r="D28" s="97"/>
      <c r="E28" s="227"/>
      <c r="F28" s="213"/>
      <c r="G28" s="213"/>
    </row>
    <row r="29" spans="1:7" s="94" customFormat="1" ht="15.75" customHeight="1">
      <c r="A29" s="267" t="s">
        <v>611</v>
      </c>
      <c r="B29" s="97"/>
      <c r="C29" s="97"/>
      <c r="D29" s="97"/>
      <c r="E29" s="227"/>
      <c r="F29" s="213"/>
      <c r="G29" s="213"/>
    </row>
    <row r="30" spans="1:7" s="94" customFormat="1" ht="15.75" customHeight="1">
      <c r="A30" s="267" t="s">
        <v>612</v>
      </c>
      <c r="B30" s="97"/>
      <c r="C30" s="97"/>
      <c r="D30" s="97"/>
      <c r="F30" s="213"/>
      <c r="G30" s="213"/>
    </row>
    <row r="31" spans="1:7" s="94" customFormat="1" ht="15.75" customHeight="1">
      <c r="A31" s="267" t="s">
        <v>613</v>
      </c>
      <c r="B31" s="97"/>
      <c r="C31" s="97"/>
      <c r="D31" s="97"/>
      <c r="F31" s="213"/>
      <c r="G31" s="213"/>
    </row>
    <row r="32" spans="1:7" s="94" customFormat="1" ht="15.75" customHeight="1">
      <c r="A32" s="267" t="s">
        <v>614</v>
      </c>
      <c r="B32" s="97"/>
      <c r="C32" s="97"/>
      <c r="D32" s="97"/>
    </row>
    <row r="33" spans="1:22" s="94" customFormat="1" ht="15.75" customHeight="1">
      <c r="A33" s="267" t="s">
        <v>615</v>
      </c>
      <c r="B33" s="97"/>
      <c r="C33" s="97"/>
      <c r="D33" s="97"/>
    </row>
    <row r="34" spans="1:22" s="94" customFormat="1" ht="14.25" customHeight="1">
      <c r="A34" s="267" t="s">
        <v>616</v>
      </c>
      <c r="B34" s="97"/>
      <c r="C34" s="97"/>
      <c r="D34" s="97"/>
    </row>
    <row r="35" spans="1:22" s="94" customFormat="1" ht="14.25" customHeight="1">
      <c r="A35" s="267" t="s">
        <v>617</v>
      </c>
      <c r="B35" s="97"/>
      <c r="C35" s="97"/>
      <c r="D35" s="97"/>
    </row>
    <row r="36" spans="1:22" s="94" customFormat="1" ht="14.25" customHeight="1">
      <c r="A36" s="267" t="s">
        <v>618</v>
      </c>
      <c r="B36" s="97"/>
      <c r="C36" s="97"/>
      <c r="D36" s="97"/>
    </row>
    <row r="37" spans="1:22" s="94" customFormat="1" ht="14.25" customHeight="1">
      <c r="A37" s="267" t="s">
        <v>988</v>
      </c>
      <c r="B37" s="97"/>
      <c r="C37" s="97"/>
      <c r="D37" s="97"/>
    </row>
    <row r="38" spans="1:22" s="94" customFormat="1" ht="22.5" customHeight="1">
      <c r="A38" s="225"/>
      <c r="B38" s="97"/>
      <c r="C38" s="97"/>
      <c r="D38" s="97"/>
    </row>
    <row r="39" spans="1:22" ht="29.25" customHeight="1">
      <c r="A39" s="274" t="s">
        <v>229</v>
      </c>
      <c r="B39" s="274"/>
      <c r="C39" s="274"/>
      <c r="D39" s="274"/>
      <c r="E39" s="274"/>
      <c r="F39" s="274"/>
      <c r="G39" s="274"/>
      <c r="H39" s="274"/>
      <c r="I39" s="274"/>
      <c r="J39" s="274"/>
      <c r="K39" s="274"/>
      <c r="L39" s="274"/>
      <c r="M39" s="274"/>
      <c r="N39" s="274"/>
      <c r="O39" s="274"/>
      <c r="P39" s="274"/>
      <c r="Q39" s="274"/>
      <c r="R39" s="274"/>
      <c r="S39" s="274"/>
      <c r="T39" s="274"/>
      <c r="U39" s="274"/>
      <c r="V39" s="274"/>
    </row>
    <row r="40" spans="1:22" s="94" customFormat="1" ht="91.5" customHeight="1">
      <c r="A40" s="945" t="s">
        <v>833</v>
      </c>
      <c r="B40" s="946"/>
      <c r="C40" s="946"/>
      <c r="D40" s="946"/>
      <c r="E40" s="946"/>
      <c r="F40" s="275"/>
      <c r="G40" s="275"/>
      <c r="H40" s="275"/>
      <c r="I40" s="275"/>
      <c r="J40" s="275"/>
      <c r="K40" s="275"/>
      <c r="L40" s="275"/>
      <c r="M40" s="275"/>
      <c r="N40" s="276"/>
      <c r="O40" s="277"/>
      <c r="P40" s="277"/>
      <c r="Q40" s="277"/>
      <c r="R40" s="277"/>
      <c r="S40" s="277"/>
      <c r="T40" s="277"/>
      <c r="U40" s="277"/>
      <c r="V40" s="277"/>
    </row>
    <row r="41" spans="1:22" s="94" customFormat="1" ht="91.5" customHeight="1">
      <c r="A41" s="945" t="s">
        <v>834</v>
      </c>
      <c r="B41" s="946"/>
      <c r="C41" s="946"/>
      <c r="D41" s="946"/>
      <c r="E41" s="946"/>
      <c r="F41" s="275"/>
      <c r="G41" s="275"/>
      <c r="H41" s="275"/>
      <c r="I41" s="275"/>
      <c r="J41" s="275"/>
      <c r="K41" s="275"/>
      <c r="L41" s="276"/>
      <c r="M41" s="277"/>
      <c r="N41" s="277"/>
      <c r="O41" s="277"/>
      <c r="P41" s="277"/>
      <c r="Q41" s="277"/>
      <c r="R41" s="277"/>
      <c r="S41" s="277"/>
      <c r="T41" s="277"/>
      <c r="U41" s="277"/>
      <c r="V41" s="277"/>
    </row>
    <row r="42" spans="1:22" s="94" customFormat="1" ht="91.5" customHeight="1">
      <c r="A42" s="945" t="s">
        <v>835</v>
      </c>
      <c r="B42" s="946"/>
      <c r="C42" s="946"/>
      <c r="D42" s="946"/>
      <c r="E42" s="946"/>
      <c r="F42" s="275"/>
      <c r="G42" s="275"/>
      <c r="H42" s="275"/>
      <c r="I42" s="275"/>
      <c r="J42" s="275"/>
      <c r="K42" s="275"/>
      <c r="L42" s="275"/>
      <c r="M42" s="275"/>
      <c r="N42" s="276"/>
      <c r="O42" s="277"/>
      <c r="P42" s="277"/>
      <c r="Q42" s="277"/>
      <c r="R42" s="277"/>
      <c r="S42" s="277"/>
      <c r="T42" s="277"/>
      <c r="U42" s="277"/>
      <c r="V42" s="277"/>
    </row>
    <row r="43" spans="1:22" s="94" customFormat="1" ht="91.5" customHeight="1">
      <c r="A43" s="945" t="s">
        <v>836</v>
      </c>
      <c r="B43" s="946"/>
      <c r="C43" s="946"/>
      <c r="D43" s="946"/>
      <c r="E43" s="946"/>
      <c r="F43" s="275"/>
      <c r="G43" s="275"/>
      <c r="H43" s="275"/>
      <c r="I43" s="275"/>
      <c r="J43" s="275"/>
      <c r="K43" s="275"/>
      <c r="L43" s="275"/>
      <c r="M43" s="275"/>
      <c r="N43" s="275"/>
      <c r="O43" s="275"/>
      <c r="P43" s="275"/>
      <c r="Q43" s="275"/>
      <c r="R43" s="275"/>
      <c r="S43" s="275"/>
      <c r="T43" s="275"/>
      <c r="U43" s="275"/>
      <c r="V43" s="276"/>
    </row>
  </sheetData>
  <mergeCells count="5">
    <mergeCell ref="C5:C18"/>
    <mergeCell ref="A43:E43"/>
    <mergeCell ref="A40:E40"/>
    <mergeCell ref="A41:E41"/>
    <mergeCell ref="A42:E42"/>
  </mergeCells>
  <phoneticPr fontId="6"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8"/>
  <sheetViews>
    <sheetView tabSelected="1" view="pageBreakPreview" zoomScaleNormal="100" zoomScaleSheetLayoutView="100" workbookViewId="0">
      <selection activeCell="A9" sqref="A9"/>
    </sheetView>
  </sheetViews>
  <sheetFormatPr defaultRowHeight="20.25" customHeight="1"/>
  <cols>
    <col min="1" max="1" width="30.77734375" style="178" bestFit="1" customWidth="1"/>
    <col min="2" max="2" width="35.6640625" style="178" bestFit="1" customWidth="1"/>
    <col min="3" max="3" width="5.33203125" style="178" bestFit="1" customWidth="1"/>
    <col min="4" max="4" width="8.44140625" style="178" bestFit="1" customWidth="1"/>
    <col min="5" max="5" width="9.33203125" style="178" bestFit="1" customWidth="1"/>
    <col min="6" max="6" width="11.6640625" style="178" bestFit="1" customWidth="1"/>
    <col min="7" max="7" width="9.33203125" style="178" bestFit="1" customWidth="1"/>
    <col min="8" max="8" width="11.6640625" style="178" bestFit="1" customWidth="1"/>
    <col min="9" max="9" width="7.5546875" style="178" bestFit="1" customWidth="1"/>
    <col min="10" max="10" width="11.6640625" style="178" bestFit="1" customWidth="1"/>
    <col min="11" max="11" width="10.21875" style="178" bestFit="1" customWidth="1"/>
    <col min="12" max="12" width="11.6640625" style="178" customWidth="1"/>
    <col min="13" max="16384" width="8.88671875" style="178"/>
  </cols>
  <sheetData>
    <row r="1" spans="1:12" ht="20.25" customHeight="1">
      <c r="A1" s="807" t="s">
        <v>1275</v>
      </c>
    </row>
    <row r="2" spans="1:12" ht="30" customHeight="1">
      <c r="A2" s="835" t="s">
        <v>1183</v>
      </c>
      <c r="B2" s="849"/>
      <c r="C2" s="849"/>
      <c r="D2" s="849"/>
      <c r="E2" s="849"/>
      <c r="F2" s="849"/>
      <c r="G2" s="849"/>
      <c r="H2" s="849"/>
      <c r="I2" s="849"/>
      <c r="J2" s="849"/>
      <c r="K2" s="849"/>
      <c r="L2" s="849"/>
    </row>
    <row r="4" spans="1:12" ht="20.25" customHeight="1">
      <c r="A4" s="854" t="s">
        <v>1276</v>
      </c>
      <c r="L4" s="810" t="s">
        <v>1180</v>
      </c>
    </row>
    <row r="5" spans="1:12" s="808" customFormat="1" ht="30" customHeight="1">
      <c r="A5" s="867" t="s">
        <v>1172</v>
      </c>
      <c r="B5" s="867" t="s">
        <v>1173</v>
      </c>
      <c r="C5" s="867" t="s">
        <v>1174</v>
      </c>
      <c r="D5" s="867" t="s">
        <v>1175</v>
      </c>
      <c r="E5" s="811" t="s">
        <v>1176</v>
      </c>
      <c r="F5" s="811"/>
      <c r="G5" s="811" t="s">
        <v>1177</v>
      </c>
      <c r="H5" s="811"/>
      <c r="I5" s="811" t="s">
        <v>1178</v>
      </c>
      <c r="J5" s="811"/>
      <c r="K5" s="867" t="s">
        <v>72</v>
      </c>
      <c r="L5" s="867" t="s">
        <v>1179</v>
      </c>
    </row>
    <row r="6" spans="1:12" ht="30" customHeight="1">
      <c r="A6" s="867"/>
      <c r="B6" s="867"/>
      <c r="C6" s="867"/>
      <c r="D6" s="867"/>
      <c r="E6" s="840" t="s">
        <v>1181</v>
      </c>
      <c r="F6" s="840" t="s">
        <v>1182</v>
      </c>
      <c r="G6" s="840" t="s">
        <v>1181</v>
      </c>
      <c r="H6" s="840" t="s">
        <v>1182</v>
      </c>
      <c r="I6" s="840" t="s">
        <v>1181</v>
      </c>
      <c r="J6" s="840" t="s">
        <v>1182</v>
      </c>
      <c r="K6" s="867"/>
      <c r="L6" s="867"/>
    </row>
    <row r="7" spans="1:12" ht="42.2" customHeight="1">
      <c r="A7" s="816" t="s">
        <v>1246</v>
      </c>
      <c r="B7" s="816"/>
      <c r="C7" s="813"/>
      <c r="D7" s="816"/>
      <c r="E7" s="815"/>
      <c r="F7" s="815"/>
      <c r="G7" s="815"/>
      <c r="H7" s="815"/>
      <c r="I7" s="815"/>
      <c r="J7" s="815"/>
      <c r="K7" s="815"/>
      <c r="L7" s="816"/>
    </row>
    <row r="8" spans="1:12" ht="42.2" customHeight="1">
      <c r="A8" s="816" t="s">
        <v>1184</v>
      </c>
      <c r="B8" s="816" t="s">
        <v>1185</v>
      </c>
      <c r="C8" s="813" t="s">
        <v>1186</v>
      </c>
      <c r="D8" s="816">
        <v>212.12</v>
      </c>
      <c r="E8" s="815"/>
      <c r="F8" s="815"/>
      <c r="G8" s="815"/>
      <c r="H8" s="815"/>
      <c r="I8" s="815"/>
      <c r="J8" s="815"/>
      <c r="K8" s="815"/>
      <c r="L8" s="816"/>
    </row>
    <row r="9" spans="1:12" ht="42.2" customHeight="1">
      <c r="A9" s="816" t="s">
        <v>1187</v>
      </c>
      <c r="B9" s="816" t="s">
        <v>1247</v>
      </c>
      <c r="C9" s="813" t="s">
        <v>1186</v>
      </c>
      <c r="D9" s="816">
        <v>23333.33</v>
      </c>
      <c r="E9" s="815"/>
      <c r="F9" s="815"/>
      <c r="G9" s="815"/>
      <c r="H9" s="815"/>
      <c r="I9" s="815"/>
      <c r="J9" s="815"/>
      <c r="K9" s="815"/>
      <c r="L9" s="816"/>
    </row>
    <row r="10" spans="1:12" ht="42.2" customHeight="1">
      <c r="A10" s="816" t="s">
        <v>1188</v>
      </c>
      <c r="B10" s="816" t="s">
        <v>1189</v>
      </c>
      <c r="C10" s="813" t="s">
        <v>1186</v>
      </c>
      <c r="D10" s="816">
        <v>85.71</v>
      </c>
      <c r="E10" s="815"/>
      <c r="F10" s="815"/>
      <c r="G10" s="815"/>
      <c r="H10" s="815"/>
      <c r="I10" s="815"/>
      <c r="J10" s="815"/>
      <c r="K10" s="815"/>
      <c r="L10" s="816"/>
    </row>
    <row r="11" spans="1:12" ht="42.2" customHeight="1">
      <c r="A11" s="816" t="s">
        <v>1190</v>
      </c>
      <c r="B11" s="816" t="s">
        <v>1191</v>
      </c>
      <c r="C11" s="813" t="s">
        <v>1186</v>
      </c>
      <c r="D11" s="816">
        <v>42.85</v>
      </c>
      <c r="E11" s="815"/>
      <c r="F11" s="815"/>
      <c r="G11" s="815"/>
      <c r="H11" s="815"/>
      <c r="I11" s="815"/>
      <c r="J11" s="815"/>
      <c r="K11" s="815"/>
      <c r="L11" s="816"/>
    </row>
    <row r="12" spans="1:12" ht="42.2" customHeight="1">
      <c r="A12" s="816" t="s">
        <v>1192</v>
      </c>
      <c r="B12" s="816" t="s">
        <v>1193</v>
      </c>
      <c r="C12" s="813" t="s">
        <v>1186</v>
      </c>
      <c r="D12" s="816">
        <v>26.25</v>
      </c>
      <c r="E12" s="815"/>
      <c r="F12" s="815"/>
      <c r="G12" s="815"/>
      <c r="H12" s="815"/>
      <c r="I12" s="815"/>
      <c r="J12" s="815"/>
      <c r="K12" s="815"/>
      <c r="L12" s="816"/>
    </row>
    <row r="13" spans="1:12" ht="42.2" customHeight="1">
      <c r="A13" s="816" t="s">
        <v>1194</v>
      </c>
      <c r="B13" s="816" t="s">
        <v>1195</v>
      </c>
      <c r="C13" s="813" t="s">
        <v>1186</v>
      </c>
      <c r="D13" s="816">
        <v>42.21</v>
      </c>
      <c r="E13" s="815"/>
      <c r="F13" s="815"/>
      <c r="G13" s="815"/>
      <c r="H13" s="815"/>
      <c r="I13" s="815"/>
      <c r="J13" s="815"/>
      <c r="K13" s="815"/>
      <c r="L13" s="816"/>
    </row>
    <row r="14" spans="1:12" ht="42.2" customHeight="1">
      <c r="A14" s="816" t="s">
        <v>1196</v>
      </c>
      <c r="B14" s="816" t="s">
        <v>1197</v>
      </c>
      <c r="C14" s="813" t="s">
        <v>1186</v>
      </c>
      <c r="D14" s="816">
        <v>350</v>
      </c>
      <c r="E14" s="815"/>
      <c r="F14" s="815"/>
      <c r="G14" s="815"/>
      <c r="H14" s="815"/>
      <c r="I14" s="815"/>
      <c r="J14" s="815"/>
      <c r="K14" s="815"/>
      <c r="L14" s="816"/>
    </row>
    <row r="15" spans="1:12" ht="42.2" customHeight="1">
      <c r="A15" s="816" t="s">
        <v>1198</v>
      </c>
      <c r="B15" s="816" t="s">
        <v>1199</v>
      </c>
      <c r="C15" s="813" t="s">
        <v>1186</v>
      </c>
      <c r="D15" s="816">
        <v>107.14</v>
      </c>
      <c r="E15" s="815"/>
      <c r="F15" s="815"/>
      <c r="G15" s="815"/>
      <c r="H15" s="815"/>
      <c r="I15" s="815"/>
      <c r="J15" s="815"/>
      <c r="K15" s="815"/>
      <c r="L15" s="816"/>
    </row>
    <row r="16" spans="1:12" ht="42.2" customHeight="1">
      <c r="A16" s="816" t="s">
        <v>1200</v>
      </c>
      <c r="B16" s="816">
        <v>0.98</v>
      </c>
      <c r="C16" s="813" t="s">
        <v>1186</v>
      </c>
      <c r="D16" s="816">
        <v>5</v>
      </c>
      <c r="E16" s="815"/>
      <c r="F16" s="815"/>
      <c r="G16" s="815"/>
      <c r="H16" s="815"/>
      <c r="I16" s="815"/>
      <c r="J16" s="815"/>
      <c r="K16" s="815"/>
      <c r="L16" s="816"/>
    </row>
    <row r="17" spans="1:12" ht="42.2" customHeight="1">
      <c r="A17" s="816" t="s">
        <v>1201</v>
      </c>
      <c r="B17" s="816">
        <v>0.99</v>
      </c>
      <c r="C17" s="813" t="s">
        <v>1186</v>
      </c>
      <c r="D17" s="816">
        <v>25</v>
      </c>
      <c r="E17" s="815"/>
      <c r="F17" s="815"/>
      <c r="G17" s="815"/>
      <c r="H17" s="815"/>
      <c r="I17" s="815"/>
      <c r="J17" s="815"/>
      <c r="K17" s="815"/>
      <c r="L17" s="816"/>
    </row>
    <row r="18" spans="1:12" ht="42.2" customHeight="1">
      <c r="A18" s="816" t="s">
        <v>1202</v>
      </c>
      <c r="B18" s="816">
        <v>0.98</v>
      </c>
      <c r="C18" s="813" t="s">
        <v>1186</v>
      </c>
      <c r="D18" s="816">
        <v>5</v>
      </c>
      <c r="E18" s="815"/>
      <c r="F18" s="815"/>
      <c r="G18" s="815"/>
      <c r="H18" s="815"/>
      <c r="I18" s="815"/>
      <c r="J18" s="815"/>
      <c r="K18" s="815"/>
      <c r="L18" s="816"/>
    </row>
    <row r="19" spans="1:12" ht="42.2" customHeight="1">
      <c r="A19" s="816" t="s">
        <v>1203</v>
      </c>
      <c r="B19" s="816" t="s">
        <v>1204</v>
      </c>
      <c r="C19" s="813" t="s">
        <v>1205</v>
      </c>
      <c r="D19" s="816">
        <v>330</v>
      </c>
      <c r="E19" s="815"/>
      <c r="F19" s="815"/>
      <c r="G19" s="815"/>
      <c r="H19" s="815"/>
      <c r="I19" s="815"/>
      <c r="J19" s="815"/>
      <c r="K19" s="815"/>
      <c r="L19" s="816"/>
    </row>
    <row r="20" spans="1:12" ht="42.2" customHeight="1">
      <c r="A20" s="813" t="s">
        <v>1268</v>
      </c>
      <c r="B20" s="816"/>
      <c r="C20" s="813"/>
      <c r="D20" s="816"/>
      <c r="E20" s="815"/>
      <c r="F20" s="834"/>
      <c r="G20" s="834"/>
      <c r="H20" s="834"/>
      <c r="I20" s="834"/>
      <c r="J20" s="834"/>
      <c r="K20" s="815"/>
      <c r="L20" s="816"/>
    </row>
    <row r="21" spans="1:12" ht="27.75" customHeight="1">
      <c r="A21" s="816" t="s">
        <v>1248</v>
      </c>
      <c r="B21" s="816" t="s">
        <v>1249</v>
      </c>
      <c r="C21" s="813"/>
      <c r="D21" s="816"/>
      <c r="E21" s="815"/>
      <c r="F21" s="815"/>
      <c r="G21" s="815"/>
      <c r="H21" s="815"/>
      <c r="I21" s="815"/>
      <c r="J21" s="815"/>
      <c r="K21" s="815"/>
      <c r="L21" s="816"/>
    </row>
    <row r="22" spans="1:12" ht="27.75" customHeight="1">
      <c r="A22" s="816" t="s">
        <v>1206</v>
      </c>
      <c r="B22" s="816" t="s">
        <v>1250</v>
      </c>
      <c r="C22" s="813"/>
      <c r="D22" s="816"/>
      <c r="E22" s="815"/>
      <c r="F22" s="815"/>
      <c r="G22" s="815"/>
      <c r="H22" s="815"/>
      <c r="I22" s="815"/>
      <c r="J22" s="815"/>
      <c r="K22" s="815"/>
      <c r="L22" s="816"/>
    </row>
    <row r="23" spans="1:12" ht="27.75" customHeight="1">
      <c r="A23" s="816"/>
      <c r="B23" s="816" t="s">
        <v>1207</v>
      </c>
      <c r="C23" s="813" t="s">
        <v>1208</v>
      </c>
      <c r="D23" s="816">
        <v>0.5</v>
      </c>
      <c r="E23" s="815"/>
      <c r="F23" s="815"/>
      <c r="G23" s="815"/>
      <c r="H23" s="815"/>
      <c r="I23" s="815"/>
      <c r="J23" s="815"/>
      <c r="K23" s="815"/>
      <c r="L23" s="814" t="s">
        <v>1286</v>
      </c>
    </row>
    <row r="24" spans="1:12" ht="27.75" customHeight="1">
      <c r="A24" s="816"/>
      <c r="B24" s="816" t="s">
        <v>1209</v>
      </c>
      <c r="C24" s="813" t="s">
        <v>1208</v>
      </c>
      <c r="D24" s="816">
        <v>1</v>
      </c>
      <c r="E24" s="815"/>
      <c r="F24" s="815"/>
      <c r="G24" s="815"/>
      <c r="H24" s="815"/>
      <c r="I24" s="815"/>
      <c r="J24" s="815"/>
      <c r="K24" s="815"/>
      <c r="L24" s="814" t="s">
        <v>1286</v>
      </c>
    </row>
    <row r="25" spans="1:12" ht="27.75" customHeight="1">
      <c r="A25" s="816"/>
      <c r="B25" s="816" t="s">
        <v>1210</v>
      </c>
      <c r="C25" s="813" t="s">
        <v>1208</v>
      </c>
      <c r="D25" s="816">
        <v>7.5</v>
      </c>
      <c r="E25" s="815"/>
      <c r="F25" s="815"/>
      <c r="G25" s="815"/>
      <c r="H25" s="815"/>
      <c r="I25" s="815"/>
      <c r="J25" s="815"/>
      <c r="K25" s="815"/>
      <c r="L25" s="814" t="s">
        <v>1286</v>
      </c>
    </row>
    <row r="26" spans="1:12" ht="27.75" customHeight="1">
      <c r="A26" s="816"/>
      <c r="B26" s="816" t="s">
        <v>1211</v>
      </c>
      <c r="C26" s="813" t="s">
        <v>1208</v>
      </c>
      <c r="D26" s="816">
        <v>0.5</v>
      </c>
      <c r="E26" s="815"/>
      <c r="F26" s="815"/>
      <c r="G26" s="815"/>
      <c r="H26" s="815"/>
      <c r="I26" s="815"/>
      <c r="J26" s="815"/>
      <c r="K26" s="815"/>
      <c r="L26" s="814" t="s">
        <v>1286</v>
      </c>
    </row>
    <row r="27" spans="1:12" ht="27.75" customHeight="1">
      <c r="A27" s="816"/>
      <c r="B27" s="816" t="s">
        <v>1212</v>
      </c>
      <c r="C27" s="813" t="s">
        <v>1208</v>
      </c>
      <c r="D27" s="816">
        <v>3</v>
      </c>
      <c r="E27" s="815"/>
      <c r="F27" s="815"/>
      <c r="G27" s="815"/>
      <c r="H27" s="815"/>
      <c r="I27" s="815"/>
      <c r="J27" s="815"/>
      <c r="K27" s="815"/>
      <c r="L27" s="814" t="s">
        <v>1286</v>
      </c>
    </row>
    <row r="28" spans="1:12" ht="27.75" customHeight="1">
      <c r="A28" s="816"/>
      <c r="B28" s="816" t="s">
        <v>1213</v>
      </c>
      <c r="C28" s="813" t="s">
        <v>1208</v>
      </c>
      <c r="D28" s="816">
        <v>3</v>
      </c>
      <c r="E28" s="815"/>
      <c r="F28" s="815"/>
      <c r="G28" s="815"/>
      <c r="H28" s="815"/>
      <c r="I28" s="815"/>
      <c r="J28" s="815"/>
      <c r="K28" s="815"/>
      <c r="L28" s="814" t="s">
        <v>1286</v>
      </c>
    </row>
    <row r="29" spans="1:12" ht="27.75" customHeight="1">
      <c r="A29" s="816"/>
      <c r="B29" s="816" t="s">
        <v>1214</v>
      </c>
      <c r="C29" s="813" t="s">
        <v>1208</v>
      </c>
      <c r="D29" s="816">
        <v>2.5</v>
      </c>
      <c r="E29" s="815"/>
      <c r="F29" s="815"/>
      <c r="G29" s="815"/>
      <c r="H29" s="815"/>
      <c r="I29" s="815"/>
      <c r="J29" s="815"/>
      <c r="K29" s="815"/>
      <c r="L29" s="814" t="s">
        <v>1286</v>
      </c>
    </row>
    <row r="30" spans="1:12" ht="27.75" customHeight="1">
      <c r="A30" s="816"/>
      <c r="B30" s="816" t="s">
        <v>1215</v>
      </c>
      <c r="C30" s="813" t="s">
        <v>1208</v>
      </c>
      <c r="D30" s="816">
        <v>2.5</v>
      </c>
      <c r="E30" s="815"/>
      <c r="F30" s="815"/>
      <c r="G30" s="815"/>
      <c r="H30" s="815"/>
      <c r="I30" s="815"/>
      <c r="J30" s="815"/>
      <c r="K30" s="815"/>
      <c r="L30" s="814" t="s">
        <v>1286</v>
      </c>
    </row>
    <row r="31" spans="1:12" ht="27.75" customHeight="1">
      <c r="A31" s="816"/>
      <c r="B31" s="816" t="s">
        <v>1216</v>
      </c>
      <c r="C31" s="813" t="s">
        <v>1208</v>
      </c>
      <c r="D31" s="816">
        <v>2.5</v>
      </c>
      <c r="E31" s="815"/>
      <c r="F31" s="815"/>
      <c r="G31" s="815"/>
      <c r="H31" s="815"/>
      <c r="I31" s="815"/>
      <c r="J31" s="815"/>
      <c r="K31" s="815"/>
      <c r="L31" s="814" t="s">
        <v>1286</v>
      </c>
    </row>
    <row r="32" spans="1:12" ht="27.75" customHeight="1">
      <c r="A32" s="816"/>
      <c r="B32" s="816" t="s">
        <v>1217</v>
      </c>
      <c r="C32" s="813" t="s">
        <v>1208</v>
      </c>
      <c r="D32" s="816">
        <v>1</v>
      </c>
      <c r="E32" s="815"/>
      <c r="F32" s="815"/>
      <c r="G32" s="815"/>
      <c r="H32" s="815"/>
      <c r="I32" s="815"/>
      <c r="J32" s="815"/>
      <c r="K32" s="815"/>
      <c r="L32" s="814" t="s">
        <v>1286</v>
      </c>
    </row>
    <row r="33" spans="1:12" ht="27.75" customHeight="1">
      <c r="A33" s="816" t="s">
        <v>1218</v>
      </c>
      <c r="B33" s="816"/>
      <c r="C33" s="813"/>
      <c r="D33" s="816"/>
      <c r="E33" s="815"/>
      <c r="F33" s="815"/>
      <c r="G33" s="815"/>
      <c r="H33" s="815"/>
      <c r="I33" s="815"/>
      <c r="J33" s="815"/>
      <c r="K33" s="815"/>
      <c r="L33" s="816"/>
    </row>
    <row r="34" spans="1:12" ht="27.75" customHeight="1">
      <c r="A34" s="816"/>
      <c r="B34" s="816" t="s">
        <v>1219</v>
      </c>
      <c r="C34" s="813" t="s">
        <v>1220</v>
      </c>
      <c r="D34" s="816">
        <v>72</v>
      </c>
      <c r="E34" s="815"/>
      <c r="F34" s="815"/>
      <c r="G34" s="815"/>
      <c r="H34" s="815"/>
      <c r="I34" s="815"/>
      <c r="J34" s="815"/>
      <c r="K34" s="815"/>
      <c r="L34" s="816"/>
    </row>
    <row r="35" spans="1:12" ht="27.75" customHeight="1">
      <c r="A35" s="816"/>
      <c r="B35" s="816" t="s">
        <v>1251</v>
      </c>
      <c r="C35" s="813" t="s">
        <v>1220</v>
      </c>
      <c r="D35" s="816">
        <v>12</v>
      </c>
      <c r="E35" s="815"/>
      <c r="F35" s="815"/>
      <c r="G35" s="815"/>
      <c r="H35" s="815"/>
      <c r="I35" s="815"/>
      <c r="J35" s="815"/>
      <c r="K35" s="815"/>
      <c r="L35" s="816"/>
    </row>
    <row r="36" spans="1:12" ht="27.75" customHeight="1">
      <c r="A36" s="816"/>
      <c r="B36" s="816" t="s">
        <v>1252</v>
      </c>
      <c r="C36" s="813" t="s">
        <v>1220</v>
      </c>
      <c r="D36" s="816">
        <v>72</v>
      </c>
      <c r="E36" s="815"/>
      <c r="F36" s="815"/>
      <c r="G36" s="815"/>
      <c r="H36" s="815"/>
      <c r="I36" s="815"/>
      <c r="J36" s="815"/>
      <c r="K36" s="815"/>
      <c r="L36" s="816"/>
    </row>
    <row r="37" spans="1:12" ht="27.75" customHeight="1">
      <c r="A37" s="816"/>
      <c r="B37" s="816" t="s">
        <v>1253</v>
      </c>
      <c r="C37" s="813" t="s">
        <v>1220</v>
      </c>
      <c r="D37" s="816">
        <v>72</v>
      </c>
      <c r="E37" s="815"/>
      <c r="F37" s="815"/>
      <c r="G37" s="815"/>
      <c r="H37" s="815"/>
      <c r="I37" s="815"/>
      <c r="J37" s="815"/>
      <c r="K37" s="815"/>
      <c r="L37" s="816"/>
    </row>
    <row r="38" spans="1:12" ht="27.75" customHeight="1">
      <c r="A38" s="816" t="s">
        <v>1222</v>
      </c>
      <c r="B38" s="816"/>
      <c r="C38" s="813"/>
      <c r="D38" s="816"/>
      <c r="E38" s="815"/>
      <c r="F38" s="815"/>
      <c r="G38" s="815"/>
      <c r="H38" s="815"/>
      <c r="I38" s="815"/>
      <c r="J38" s="815"/>
      <c r="K38" s="815"/>
      <c r="L38" s="816"/>
    </row>
    <row r="39" spans="1:12" ht="27.75" customHeight="1">
      <c r="A39" s="816"/>
      <c r="B39" s="816" t="s">
        <v>1221</v>
      </c>
      <c r="C39" s="813" t="s">
        <v>1220</v>
      </c>
      <c r="D39" s="816">
        <v>50</v>
      </c>
      <c r="E39" s="815"/>
      <c r="F39" s="815"/>
      <c r="G39" s="815"/>
      <c r="H39" s="815"/>
      <c r="I39" s="815"/>
      <c r="J39" s="815"/>
      <c r="K39" s="815"/>
      <c r="L39" s="816"/>
    </row>
    <row r="40" spans="1:12" ht="27.75" customHeight="1">
      <c r="A40" s="816"/>
      <c r="B40" s="816" t="s">
        <v>1223</v>
      </c>
      <c r="C40" s="813" t="s">
        <v>1220</v>
      </c>
      <c r="D40" s="816">
        <v>45</v>
      </c>
      <c r="E40" s="815"/>
      <c r="F40" s="815"/>
      <c r="G40" s="815"/>
      <c r="H40" s="815"/>
      <c r="I40" s="815"/>
      <c r="J40" s="815"/>
      <c r="K40" s="815"/>
      <c r="L40" s="816"/>
    </row>
    <row r="41" spans="1:12" ht="27.75" customHeight="1">
      <c r="A41" s="816" t="s">
        <v>1254</v>
      </c>
      <c r="B41" s="816" t="s">
        <v>1255</v>
      </c>
      <c r="C41" s="813" t="s">
        <v>1234</v>
      </c>
      <c r="D41" s="816">
        <v>0.15</v>
      </c>
      <c r="E41" s="815"/>
      <c r="F41" s="815"/>
      <c r="G41" s="815"/>
      <c r="H41" s="815"/>
      <c r="I41" s="815"/>
      <c r="J41" s="815"/>
      <c r="K41" s="815"/>
      <c r="L41" s="816"/>
    </row>
    <row r="42" spans="1:12" ht="27.75" customHeight="1">
      <c r="A42" s="816" t="s">
        <v>1235</v>
      </c>
      <c r="B42" s="816" t="s">
        <v>1256</v>
      </c>
      <c r="C42" s="813" t="s">
        <v>1234</v>
      </c>
      <c r="D42" s="816">
        <v>1</v>
      </c>
      <c r="E42" s="815"/>
      <c r="F42" s="815"/>
      <c r="G42" s="815"/>
      <c r="H42" s="815"/>
      <c r="I42" s="815"/>
      <c r="J42" s="815"/>
      <c r="K42" s="815"/>
      <c r="L42" s="816"/>
    </row>
    <row r="43" spans="1:12" ht="27.75" customHeight="1">
      <c r="A43" s="813" t="s">
        <v>1268</v>
      </c>
      <c r="B43" s="816"/>
      <c r="C43" s="813"/>
      <c r="D43" s="816"/>
      <c r="E43" s="815"/>
      <c r="F43" s="834"/>
      <c r="G43" s="834"/>
      <c r="H43" s="834"/>
      <c r="I43" s="834"/>
      <c r="J43" s="834"/>
      <c r="K43" s="815"/>
      <c r="L43" s="816"/>
    </row>
    <row r="44" spans="1:12" ht="29.1" customHeight="1">
      <c r="A44" s="816" t="s">
        <v>1257</v>
      </c>
      <c r="B44" s="816"/>
      <c r="C44" s="813"/>
      <c r="D44" s="816"/>
      <c r="E44" s="815"/>
      <c r="F44" s="815"/>
      <c r="G44" s="815"/>
      <c r="H44" s="815"/>
      <c r="I44" s="815"/>
      <c r="J44" s="815"/>
      <c r="K44" s="815"/>
      <c r="L44" s="816"/>
    </row>
    <row r="45" spans="1:12" ht="29.1" customHeight="1">
      <c r="A45" s="816" t="s">
        <v>1236</v>
      </c>
      <c r="B45" s="816"/>
      <c r="C45" s="813" t="s">
        <v>1234</v>
      </c>
      <c r="D45" s="816">
        <v>1</v>
      </c>
      <c r="E45" s="815"/>
      <c r="F45" s="815"/>
      <c r="G45" s="815"/>
      <c r="H45" s="815"/>
      <c r="I45" s="815"/>
      <c r="J45" s="815"/>
      <c r="K45" s="815"/>
      <c r="L45" s="851" t="e">
        <f>+#REF!</f>
        <v>#REF!</v>
      </c>
    </row>
    <row r="46" spans="1:12" ht="29.1" customHeight="1">
      <c r="A46" s="816" t="s">
        <v>1237</v>
      </c>
      <c r="B46" s="816"/>
      <c r="C46" s="813" t="s">
        <v>1234</v>
      </c>
      <c r="D46" s="816">
        <v>1</v>
      </c>
      <c r="E46" s="815"/>
      <c r="F46" s="815"/>
      <c r="G46" s="815"/>
      <c r="H46" s="815"/>
      <c r="I46" s="815"/>
      <c r="J46" s="815"/>
      <c r="K46" s="815"/>
      <c r="L46" s="851" t="e">
        <f>+#REF!</f>
        <v>#REF!</v>
      </c>
    </row>
    <row r="47" spans="1:12" ht="29.1" customHeight="1">
      <c r="A47" s="816" t="s">
        <v>1238</v>
      </c>
      <c r="B47" s="816"/>
      <c r="C47" s="813" t="s">
        <v>1234</v>
      </c>
      <c r="D47" s="816">
        <v>1</v>
      </c>
      <c r="E47" s="815"/>
      <c r="F47" s="815"/>
      <c r="G47" s="815"/>
      <c r="H47" s="815"/>
      <c r="I47" s="815"/>
      <c r="J47" s="815"/>
      <c r="K47" s="815"/>
      <c r="L47" s="851" t="e">
        <f>+#REF!</f>
        <v>#REF!</v>
      </c>
    </row>
    <row r="48" spans="1:12" ht="29.1" customHeight="1">
      <c r="A48" s="816" t="s">
        <v>1239</v>
      </c>
      <c r="B48" s="816"/>
      <c r="C48" s="813" t="s">
        <v>1234</v>
      </c>
      <c r="D48" s="816">
        <v>1</v>
      </c>
      <c r="E48" s="815"/>
      <c r="F48" s="815"/>
      <c r="G48" s="815"/>
      <c r="H48" s="815"/>
      <c r="I48" s="815"/>
      <c r="J48" s="815"/>
      <c r="K48" s="815"/>
      <c r="L48" s="851" t="e">
        <f>+#REF!</f>
        <v>#REF!</v>
      </c>
    </row>
    <row r="49" spans="1:12" ht="29.1" customHeight="1">
      <c r="A49" s="816" t="s">
        <v>1240</v>
      </c>
      <c r="B49" s="816"/>
      <c r="C49" s="813" t="s">
        <v>1234</v>
      </c>
      <c r="D49" s="816">
        <v>1</v>
      </c>
      <c r="E49" s="815"/>
      <c r="F49" s="815"/>
      <c r="G49" s="815"/>
      <c r="H49" s="815"/>
      <c r="I49" s="815"/>
      <c r="J49" s="815"/>
      <c r="K49" s="815"/>
      <c r="L49" s="851" t="e">
        <f>+#REF!</f>
        <v>#REF!</v>
      </c>
    </row>
    <row r="50" spans="1:12" ht="29.1" customHeight="1">
      <c r="A50" s="816" t="s">
        <v>1241</v>
      </c>
      <c r="B50" s="816"/>
      <c r="C50" s="813" t="s">
        <v>1234</v>
      </c>
      <c r="D50" s="816">
        <v>1</v>
      </c>
      <c r="E50" s="815"/>
      <c r="F50" s="815"/>
      <c r="G50" s="815"/>
      <c r="H50" s="815"/>
      <c r="I50" s="815"/>
      <c r="J50" s="815"/>
      <c r="K50" s="815"/>
      <c r="L50" s="851" t="e">
        <f>+#REF!</f>
        <v>#REF!</v>
      </c>
    </row>
    <row r="51" spans="1:12" ht="29.1" customHeight="1">
      <c r="A51" s="816" t="s">
        <v>1242</v>
      </c>
      <c r="B51" s="816"/>
      <c r="C51" s="813" t="s">
        <v>1234</v>
      </c>
      <c r="D51" s="816">
        <v>1</v>
      </c>
      <c r="E51" s="815"/>
      <c r="F51" s="815"/>
      <c r="G51" s="815"/>
      <c r="H51" s="815"/>
      <c r="I51" s="815"/>
      <c r="J51" s="815"/>
      <c r="K51" s="815"/>
      <c r="L51" s="851" t="e">
        <f>+#REF!</f>
        <v>#REF!</v>
      </c>
    </row>
    <row r="52" spans="1:12" ht="29.1" customHeight="1">
      <c r="A52" s="816" t="s">
        <v>1243</v>
      </c>
      <c r="B52" s="816"/>
      <c r="C52" s="813" t="s">
        <v>1234</v>
      </c>
      <c r="D52" s="816">
        <v>1</v>
      </c>
      <c r="E52" s="815"/>
      <c r="F52" s="815"/>
      <c r="G52" s="815"/>
      <c r="H52" s="815"/>
      <c r="I52" s="815"/>
      <c r="J52" s="815"/>
      <c r="K52" s="815"/>
      <c r="L52" s="851" t="e">
        <f>+#REF!</f>
        <v>#REF!</v>
      </c>
    </row>
    <row r="53" spans="1:12" ht="29.1" customHeight="1">
      <c r="A53" s="816" t="s">
        <v>1244</v>
      </c>
      <c r="B53" s="816"/>
      <c r="C53" s="813" t="s">
        <v>1234</v>
      </c>
      <c r="D53" s="816">
        <v>1</v>
      </c>
      <c r="E53" s="815"/>
      <c r="F53" s="815"/>
      <c r="G53" s="815"/>
      <c r="H53" s="815"/>
      <c r="I53" s="815"/>
      <c r="J53" s="815"/>
      <c r="K53" s="815"/>
      <c r="L53" s="851" t="e">
        <f>+#REF!</f>
        <v>#REF!</v>
      </c>
    </row>
    <row r="54" spans="1:12" ht="29.1" customHeight="1">
      <c r="A54" s="816" t="s">
        <v>1245</v>
      </c>
      <c r="B54" s="816"/>
      <c r="C54" s="813" t="s">
        <v>1234</v>
      </c>
      <c r="D54" s="816">
        <v>1</v>
      </c>
      <c r="E54" s="815"/>
      <c r="F54" s="815"/>
      <c r="G54" s="815"/>
      <c r="H54" s="815"/>
      <c r="I54" s="815"/>
      <c r="J54" s="815"/>
      <c r="K54" s="815"/>
      <c r="L54" s="851" t="e">
        <f>+#REF!</f>
        <v>#REF!</v>
      </c>
    </row>
    <row r="55" spans="1:12" ht="29.1" customHeight="1">
      <c r="A55" s="813" t="s">
        <v>1268</v>
      </c>
      <c r="B55" s="816"/>
      <c r="C55" s="813"/>
      <c r="D55" s="816"/>
      <c r="E55" s="815"/>
      <c r="F55" s="834"/>
      <c r="G55" s="834"/>
      <c r="H55" s="834"/>
      <c r="I55" s="834"/>
      <c r="J55" s="834"/>
      <c r="K55" s="815"/>
      <c r="L55" s="816"/>
    </row>
    <row r="56" spans="1:12" ht="29.1" customHeight="1">
      <c r="A56" s="816" t="s">
        <v>1258</v>
      </c>
      <c r="B56" s="816"/>
      <c r="C56" s="813"/>
      <c r="D56" s="816"/>
      <c r="E56" s="815"/>
      <c r="F56" s="815"/>
      <c r="G56" s="815"/>
      <c r="H56" s="815"/>
      <c r="I56" s="815"/>
      <c r="J56" s="815"/>
      <c r="K56" s="815"/>
      <c r="L56" s="816"/>
    </row>
    <row r="57" spans="1:12" ht="29.1" customHeight="1">
      <c r="A57" s="816" t="s">
        <v>1224</v>
      </c>
      <c r="B57" s="816"/>
      <c r="C57" s="813"/>
      <c r="D57" s="816"/>
      <c r="E57" s="815"/>
      <c r="F57" s="815"/>
      <c r="G57" s="815"/>
      <c r="H57" s="815"/>
      <c r="I57" s="815"/>
      <c r="J57" s="815"/>
      <c r="K57" s="815"/>
      <c r="L57" s="816"/>
    </row>
    <row r="58" spans="1:12" ht="29.1" customHeight="1">
      <c r="A58" s="816" t="s">
        <v>1259</v>
      </c>
      <c r="B58" s="816" t="s">
        <v>1225</v>
      </c>
      <c r="C58" s="813" t="s">
        <v>1226</v>
      </c>
      <c r="D58" s="816">
        <v>1</v>
      </c>
      <c r="E58" s="815"/>
      <c r="F58" s="815"/>
      <c r="G58" s="815"/>
      <c r="H58" s="815"/>
      <c r="I58" s="815"/>
      <c r="J58" s="815"/>
      <c r="K58" s="815"/>
      <c r="L58" s="816"/>
    </row>
    <row r="59" spans="1:12" ht="29.1" customHeight="1">
      <c r="A59" s="816" t="s">
        <v>1260</v>
      </c>
      <c r="B59" s="816" t="s">
        <v>1227</v>
      </c>
      <c r="C59" s="813" t="s">
        <v>1226</v>
      </c>
      <c r="D59" s="816">
        <v>1</v>
      </c>
      <c r="E59" s="815"/>
      <c r="F59" s="815"/>
      <c r="G59" s="815"/>
      <c r="H59" s="815"/>
      <c r="I59" s="815"/>
      <c r="J59" s="815"/>
      <c r="K59" s="815"/>
      <c r="L59" s="816"/>
    </row>
    <row r="60" spans="1:12" ht="29.1" customHeight="1">
      <c r="A60" s="816" t="s">
        <v>1261</v>
      </c>
      <c r="B60" s="816" t="s">
        <v>1227</v>
      </c>
      <c r="C60" s="813" t="s">
        <v>1226</v>
      </c>
      <c r="D60" s="816">
        <v>1</v>
      </c>
      <c r="E60" s="815"/>
      <c r="F60" s="815"/>
      <c r="G60" s="815"/>
      <c r="H60" s="815"/>
      <c r="I60" s="815"/>
      <c r="J60" s="815"/>
      <c r="K60" s="815"/>
      <c r="L60" s="816"/>
    </row>
    <row r="61" spans="1:12" ht="29.1" customHeight="1">
      <c r="A61" s="816" t="s">
        <v>1262</v>
      </c>
      <c r="B61" s="816" t="s">
        <v>1228</v>
      </c>
      <c r="C61" s="813" t="s">
        <v>1226</v>
      </c>
      <c r="D61" s="816">
        <v>1</v>
      </c>
      <c r="E61" s="815"/>
      <c r="F61" s="815"/>
      <c r="G61" s="815"/>
      <c r="H61" s="815"/>
      <c r="I61" s="815"/>
      <c r="J61" s="815"/>
      <c r="K61" s="815"/>
      <c r="L61" s="816"/>
    </row>
    <row r="62" spans="1:12" ht="29.1" customHeight="1">
      <c r="A62" s="816" t="s">
        <v>1229</v>
      </c>
      <c r="B62" s="816" t="s">
        <v>1228</v>
      </c>
      <c r="C62" s="813" t="s">
        <v>1226</v>
      </c>
      <c r="D62" s="816">
        <v>1</v>
      </c>
      <c r="E62" s="815"/>
      <c r="F62" s="815"/>
      <c r="G62" s="815"/>
      <c r="H62" s="815"/>
      <c r="I62" s="815"/>
      <c r="J62" s="815"/>
      <c r="K62" s="815"/>
      <c r="L62" s="816"/>
    </row>
    <row r="63" spans="1:12" ht="29.1" customHeight="1">
      <c r="A63" s="816" t="s">
        <v>1230</v>
      </c>
      <c r="B63" s="816" t="s">
        <v>1231</v>
      </c>
      <c r="C63" s="813" t="s">
        <v>1232</v>
      </c>
      <c r="D63" s="816">
        <v>2</v>
      </c>
      <c r="E63" s="815"/>
      <c r="F63" s="815"/>
      <c r="G63" s="815"/>
      <c r="H63" s="815"/>
      <c r="I63" s="815"/>
      <c r="J63" s="815"/>
      <c r="K63" s="815"/>
      <c r="L63" s="816"/>
    </row>
    <row r="64" spans="1:12" ht="29.1" customHeight="1">
      <c r="A64" s="816" t="s">
        <v>1233</v>
      </c>
      <c r="B64" s="816" t="s">
        <v>1263</v>
      </c>
      <c r="C64" s="813" t="s">
        <v>1234</v>
      </c>
      <c r="D64" s="816">
        <v>1</v>
      </c>
      <c r="E64" s="815"/>
      <c r="F64" s="815"/>
      <c r="G64" s="815"/>
      <c r="H64" s="815"/>
      <c r="I64" s="815"/>
      <c r="J64" s="815"/>
      <c r="K64" s="815"/>
      <c r="L64" s="816"/>
    </row>
    <row r="65" spans="1:12" ht="29.1" customHeight="1">
      <c r="A65" s="813" t="s">
        <v>1268</v>
      </c>
      <c r="B65" s="816"/>
      <c r="C65" s="813"/>
      <c r="D65" s="816"/>
      <c r="E65" s="834"/>
      <c r="F65" s="834"/>
      <c r="G65" s="834"/>
      <c r="H65" s="834"/>
      <c r="I65" s="834"/>
      <c r="J65" s="834"/>
      <c r="K65" s="815"/>
      <c r="L65" s="816"/>
    </row>
    <row r="66" spans="1:12" ht="32.1" customHeight="1">
      <c r="A66" s="816" t="s">
        <v>1264</v>
      </c>
      <c r="B66" s="816"/>
      <c r="C66" s="813"/>
      <c r="D66" s="816"/>
      <c r="E66" s="815"/>
      <c r="F66" s="815"/>
      <c r="G66" s="815"/>
      <c r="H66" s="815"/>
      <c r="I66" s="815"/>
      <c r="J66" s="815"/>
      <c r="K66" s="815"/>
      <c r="L66" s="816"/>
    </row>
    <row r="67" spans="1:12" ht="32.1" customHeight="1">
      <c r="A67" s="816" t="s">
        <v>1265</v>
      </c>
      <c r="B67" s="816" t="s">
        <v>1266</v>
      </c>
      <c r="C67" s="813" t="s">
        <v>1267</v>
      </c>
      <c r="D67" s="816">
        <v>126</v>
      </c>
      <c r="E67" s="815"/>
      <c r="F67" s="815"/>
      <c r="G67" s="815"/>
      <c r="H67" s="815"/>
      <c r="I67" s="815"/>
      <c r="J67" s="815"/>
      <c r="K67" s="815"/>
      <c r="L67" s="816"/>
    </row>
    <row r="68" spans="1:12" ht="32.1" customHeight="1">
      <c r="A68" s="813" t="s">
        <v>1268</v>
      </c>
      <c r="B68" s="816"/>
      <c r="C68" s="813"/>
      <c r="D68" s="816"/>
      <c r="E68" s="834"/>
      <c r="F68" s="834"/>
      <c r="G68" s="834"/>
      <c r="H68" s="834"/>
      <c r="I68" s="834"/>
      <c r="J68" s="834"/>
      <c r="K68" s="815"/>
      <c r="L68" s="816"/>
    </row>
  </sheetData>
  <mergeCells count="6">
    <mergeCell ref="L5:L6"/>
    <mergeCell ref="A5:A6"/>
    <mergeCell ref="B5:B6"/>
    <mergeCell ref="C5:C6"/>
    <mergeCell ref="D5:D6"/>
    <mergeCell ref="K5:K6"/>
  </mergeCells>
  <phoneticPr fontId="6" type="noConversion"/>
  <printOptions horizontalCentered="1"/>
  <pageMargins left="0.98425196850393704" right="0.98425196850393704" top="0.78740157480314965" bottom="0.78740157480314965" header="0.51181102362204722" footer="0.51181102362204722"/>
  <pageSetup paperSize="9" scale="66" fitToHeight="100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0000"/>
    <pageSetUpPr fitToPage="1"/>
  </sheetPr>
  <dimension ref="A1:H42"/>
  <sheetViews>
    <sheetView showZeros="0" view="pageBreakPreview" zoomScaleNormal="100" zoomScaleSheetLayoutView="100" workbookViewId="0">
      <selection activeCell="E12" sqref="E12"/>
    </sheetView>
  </sheetViews>
  <sheetFormatPr defaultColWidth="7.44140625" defaultRowHeight="20.100000000000001" customHeight="1"/>
  <cols>
    <col min="1" max="1" width="26.44140625" style="255" customWidth="1"/>
    <col min="2" max="4" width="15.6640625" style="255" customWidth="1"/>
    <col min="5" max="5" width="3.5546875" style="255" customWidth="1"/>
    <col min="6" max="16384" width="7.44140625" style="255"/>
  </cols>
  <sheetData>
    <row r="1" spans="1:8" ht="20.100000000000001" customHeight="1">
      <c r="A1" s="198" t="str">
        <f>"&lt; 표 "&amp;F1&amp;" &gt;"</f>
        <v>&lt; 표 3-1-6 &gt;</v>
      </c>
      <c r="B1" s="256"/>
      <c r="C1" s="226"/>
      <c r="D1" s="226"/>
      <c r="E1" s="226"/>
      <c r="F1" s="199" t="s">
        <v>879</v>
      </c>
    </row>
    <row r="2" spans="1:8" ht="22.5">
      <c r="A2" s="257" t="s">
        <v>642</v>
      </c>
      <c r="B2" s="257"/>
      <c r="C2" s="226"/>
      <c r="D2" s="226"/>
    </row>
    <row r="3" spans="1:8" ht="20.100000000000001" customHeight="1">
      <c r="A3" s="258"/>
      <c r="B3" s="258"/>
      <c r="C3" s="226"/>
      <c r="D3" s="226"/>
      <c r="E3" s="226"/>
    </row>
    <row r="4" spans="1:8" s="227" customFormat="1" ht="20.100000000000001" customHeight="1">
      <c r="D4" s="259" t="s">
        <v>639</v>
      </c>
      <c r="E4" s="259"/>
      <c r="F4" s="211"/>
    </row>
    <row r="5" spans="1:8" s="204" customFormat="1" ht="50.25" customHeight="1">
      <c r="A5" s="201" t="s">
        <v>68</v>
      </c>
      <c r="B5" s="202" t="s">
        <v>27</v>
      </c>
      <c r="C5" s="203" t="s">
        <v>28</v>
      </c>
      <c r="D5" s="203" t="s">
        <v>29</v>
      </c>
      <c r="E5" s="260"/>
      <c r="F5" s="254"/>
    </row>
    <row r="6" spans="1:8" s="227" customFormat="1" ht="50.25" customHeight="1">
      <c r="A6" s="208" t="s">
        <v>537</v>
      </c>
      <c r="B6" s="947" t="s">
        <v>206</v>
      </c>
      <c r="C6" s="210">
        <v>2.3E-2</v>
      </c>
      <c r="D6" s="210"/>
      <c r="E6" s="248"/>
    </row>
    <row r="7" spans="1:8" s="213" customFormat="1" ht="50.25" customHeight="1">
      <c r="A7" s="261" t="s">
        <v>538</v>
      </c>
      <c r="B7" s="944"/>
      <c r="C7" s="262">
        <v>2.3E-2</v>
      </c>
      <c r="D7" s="263"/>
      <c r="E7" s="264"/>
      <c r="F7" s="227"/>
    </row>
    <row r="8" spans="1:8" s="227" customFormat="1" ht="50.25" customHeight="1">
      <c r="A8" s="265" t="s">
        <v>310</v>
      </c>
      <c r="B8" s="265"/>
      <c r="C8" s="266">
        <f>+C7</f>
        <v>2.3E-2</v>
      </c>
      <c r="D8" s="206"/>
      <c r="E8" s="248"/>
    </row>
    <row r="9" spans="1:8" s="227" customFormat="1" ht="24" customHeight="1">
      <c r="A9" s="267" t="s">
        <v>541</v>
      </c>
      <c r="B9" s="267"/>
      <c r="C9" s="251"/>
      <c r="D9" s="251"/>
      <c r="E9" s="251"/>
      <c r="G9" s="213"/>
      <c r="H9" s="213"/>
    </row>
    <row r="10" spans="1:8" s="227" customFormat="1" ht="24" customHeight="1">
      <c r="A10" s="251" t="str">
        <f>환경보전비!A21</f>
        <v xml:space="preserve">     ① 예정가격 작성기준(기획재정부 계약예규 제577호, 2021.12.1.)</v>
      </c>
      <c r="B10" s="267"/>
      <c r="C10" s="251"/>
      <c r="D10" s="251"/>
      <c r="E10" s="251"/>
      <c r="G10" s="251"/>
      <c r="H10" s="213"/>
    </row>
    <row r="11" spans="1:8" s="227" customFormat="1" ht="24" customHeight="1">
      <c r="A11" s="267" t="s">
        <v>832</v>
      </c>
      <c r="B11" s="267"/>
      <c r="C11" s="251"/>
      <c r="D11" s="251"/>
      <c r="E11" s="251"/>
      <c r="G11" s="267"/>
      <c r="H11" s="213"/>
    </row>
    <row r="12" spans="1:8" s="227" customFormat="1" ht="24" customHeight="1">
      <c r="A12" s="267" t="s">
        <v>647</v>
      </c>
      <c r="B12" s="267"/>
      <c r="C12" s="251"/>
      <c r="D12" s="251"/>
      <c r="E12" s="251"/>
      <c r="G12" s="213"/>
      <c r="H12" s="213"/>
    </row>
    <row r="13" spans="1:8" s="213" customFormat="1" ht="24" customHeight="1">
      <c r="A13" s="267" t="str">
        <f>환경보전비!A24</f>
        <v xml:space="preserve">     ③ 조달청 원가계산 제비율 기준 참조(2023.1.2. 기초금액 발표분부터 적용)</v>
      </c>
      <c r="B13" s="267"/>
      <c r="C13" s="253"/>
      <c r="D13" s="253"/>
      <c r="E13" s="253"/>
      <c r="F13" s="259"/>
    </row>
    <row r="14" spans="1:8" s="227" customFormat="1" ht="24" customHeight="1">
      <c r="A14" s="267" t="s">
        <v>942</v>
      </c>
      <c r="B14" s="267"/>
      <c r="C14" s="251"/>
      <c r="D14" s="251"/>
      <c r="E14" s="251"/>
    </row>
    <row r="15" spans="1:8" s="227" customFormat="1" ht="22.5" customHeight="1">
      <c r="B15" s="267"/>
      <c r="C15" s="251"/>
      <c r="D15" s="251"/>
      <c r="E15" s="251"/>
    </row>
    <row r="16" spans="1:8" s="227" customFormat="1" ht="22.5" customHeight="1">
      <c r="B16" s="267"/>
      <c r="C16" s="251"/>
      <c r="D16" s="251"/>
      <c r="E16" s="251"/>
    </row>
    <row r="17" spans="1:5" s="227" customFormat="1" ht="22.5" customHeight="1">
      <c r="B17" s="267"/>
      <c r="C17" s="251"/>
      <c r="D17" s="251"/>
      <c r="E17" s="251"/>
    </row>
    <row r="18" spans="1:5" s="227" customFormat="1" ht="22.5" customHeight="1">
      <c r="B18" s="267"/>
      <c r="C18" s="251"/>
      <c r="D18" s="251"/>
      <c r="E18" s="251"/>
    </row>
    <row r="19" spans="1:5" s="227" customFormat="1" ht="22.5" customHeight="1">
      <c r="B19" s="267"/>
      <c r="C19" s="251"/>
      <c r="D19" s="251"/>
      <c r="E19" s="251"/>
    </row>
    <row r="20" spans="1:5" s="227" customFormat="1" ht="22.5" customHeight="1">
      <c r="B20" s="267"/>
      <c r="C20" s="251"/>
      <c r="D20" s="251"/>
      <c r="E20" s="251"/>
    </row>
    <row r="21" spans="1:5" s="227" customFormat="1" ht="22.5" customHeight="1">
      <c r="A21" s="267"/>
      <c r="B21" s="267"/>
      <c r="C21" s="251"/>
      <c r="D21" s="251"/>
      <c r="E21" s="251"/>
    </row>
    <row r="22" spans="1:5" s="227" customFormat="1" ht="18" customHeight="1">
      <c r="A22" s="267"/>
      <c r="B22" s="267"/>
    </row>
    <row r="23" spans="1:5" s="227" customFormat="1" ht="18" customHeight="1">
      <c r="A23" s="267" t="s">
        <v>306</v>
      </c>
    </row>
    <row r="24" spans="1:5" s="227" customFormat="1" ht="20.100000000000001" customHeight="1">
      <c r="A24" s="267" t="s">
        <v>383</v>
      </c>
    </row>
    <row r="25" spans="1:5" s="227" customFormat="1" ht="20.100000000000001" customHeight="1">
      <c r="A25" s="267" t="s">
        <v>258</v>
      </c>
    </row>
    <row r="26" spans="1:5" s="227" customFormat="1" ht="20.100000000000001" customHeight="1">
      <c r="A26" s="267" t="s">
        <v>384</v>
      </c>
    </row>
    <row r="27" spans="1:5" s="227" customFormat="1" ht="20.100000000000001" customHeight="1">
      <c r="A27" s="267" t="s">
        <v>228</v>
      </c>
    </row>
    <row r="28" spans="1:5" s="227" customFormat="1" ht="20.100000000000001" customHeight="1">
      <c r="A28" s="267" t="s">
        <v>307</v>
      </c>
    </row>
    <row r="29" spans="1:5" s="227" customFormat="1" ht="20.100000000000001" customHeight="1"/>
    <row r="30" spans="1:5" s="227" customFormat="1" ht="20.100000000000001" customHeight="1"/>
    <row r="31" spans="1:5" s="227" customFormat="1" ht="20.100000000000001" customHeight="1"/>
    <row r="32" spans="1:5" s="227" customFormat="1" ht="20.100000000000001" customHeight="1"/>
    <row r="33" s="227" customFormat="1" ht="20.100000000000001" customHeight="1"/>
    <row r="34" s="227" customFormat="1" ht="20.100000000000001" customHeight="1"/>
    <row r="35" s="227" customFormat="1" ht="20.100000000000001" customHeight="1"/>
    <row r="36" s="227" customFormat="1" ht="20.100000000000001" customHeight="1"/>
    <row r="37" s="227" customFormat="1" ht="20.100000000000001" customHeight="1"/>
    <row r="38" s="227" customFormat="1" ht="20.100000000000001" customHeight="1"/>
    <row r="39" s="227" customFormat="1" ht="20.100000000000001" customHeight="1"/>
    <row r="40" s="227" customFormat="1" ht="20.100000000000001" customHeight="1"/>
    <row r="41" s="227" customFormat="1" ht="20.100000000000001" customHeight="1"/>
    <row r="42" s="227" customFormat="1" ht="20.100000000000001" customHeight="1"/>
  </sheetData>
  <mergeCells count="1">
    <mergeCell ref="B6:B7"/>
  </mergeCells>
  <phoneticPr fontId="6"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
    <tabColor rgb="FF92D050"/>
    <pageSetUpPr fitToPage="1"/>
  </sheetPr>
  <dimension ref="A1:K35"/>
  <sheetViews>
    <sheetView view="pageBreakPreview" zoomScaleNormal="100" zoomScaleSheetLayoutView="100" workbookViewId="0">
      <selection activeCell="E12" sqref="E12"/>
    </sheetView>
  </sheetViews>
  <sheetFormatPr defaultRowHeight="20.25" customHeight="1"/>
  <cols>
    <col min="1" max="1" width="4.44140625" style="178" bestFit="1" customWidth="1"/>
    <col min="2" max="2" width="15" style="178" customWidth="1"/>
    <col min="3" max="3" width="16.6640625" style="178" customWidth="1"/>
    <col min="4" max="4" width="5.109375" style="178" bestFit="1" customWidth="1"/>
    <col min="5" max="5" width="10.21875" style="178" customWidth="1"/>
    <col min="6" max="6" width="0" style="178" hidden="1" customWidth="1"/>
    <col min="7" max="7" width="10.21875" style="178" customWidth="1"/>
    <col min="8" max="8" width="0" style="178" hidden="1" customWidth="1"/>
    <col min="9" max="10" width="10.21875" style="178" customWidth="1"/>
    <col min="11" max="11" width="10.6640625" style="178" customWidth="1"/>
    <col min="12" max="16384" width="8.88671875" style="178"/>
  </cols>
  <sheetData>
    <row r="1" spans="1:11" s="808" customFormat="1" ht="20.25" customHeight="1"/>
    <row r="2" spans="1:11" s="808" customFormat="1" ht="30" customHeight="1">
      <c r="A2" s="809" t="s">
        <v>908</v>
      </c>
      <c r="B2" s="809"/>
      <c r="C2" s="831"/>
      <c r="D2" s="831"/>
      <c r="E2" s="831"/>
      <c r="F2" s="831"/>
      <c r="G2" s="831"/>
      <c r="H2" s="831"/>
      <c r="I2" s="831"/>
      <c r="J2" s="831"/>
      <c r="K2" s="831"/>
    </row>
    <row r="3" spans="1:11" s="808" customFormat="1" ht="20.25" customHeight="1"/>
    <row r="4" spans="1:11" s="808" customFormat="1" ht="20.25" customHeight="1">
      <c r="F4" s="832"/>
      <c r="H4" s="832"/>
      <c r="K4" s="810" t="s">
        <v>882</v>
      </c>
    </row>
    <row r="5" spans="1:11" s="833" customFormat="1" ht="30" customHeight="1">
      <c r="A5" s="812" t="s">
        <v>884</v>
      </c>
      <c r="B5" s="812" t="s">
        <v>904</v>
      </c>
      <c r="C5" s="812" t="s">
        <v>905</v>
      </c>
      <c r="D5" s="812" t="s">
        <v>881</v>
      </c>
      <c r="E5" s="812" t="s">
        <v>906</v>
      </c>
      <c r="F5" s="812"/>
      <c r="G5" s="812" t="s">
        <v>499</v>
      </c>
      <c r="H5" s="812"/>
      <c r="I5" s="812" t="s">
        <v>907</v>
      </c>
      <c r="J5" s="812" t="s">
        <v>72</v>
      </c>
      <c r="K5" s="812" t="s">
        <v>296</v>
      </c>
    </row>
    <row r="6" spans="1:11" ht="30.95" customHeight="1">
      <c r="A6" s="813">
        <v>1</v>
      </c>
      <c r="B6" s="816">
        <f>VLOOKUP($A6,'중기산출(양식)'!$A$5:$M$365,7,FALSE)</f>
        <v>0</v>
      </c>
      <c r="C6" s="816">
        <f>VLOOKUP($A6,'중기산출(양식)'!$B$5:$M$365,6,FALSE)</f>
        <v>0</v>
      </c>
      <c r="D6" s="813" t="s">
        <v>910</v>
      </c>
      <c r="E6" s="815">
        <f>VLOOKUP($A6,'중기산출(양식)'!$C$5:$M$365,10,FALSE)</f>
        <v>0</v>
      </c>
      <c r="F6" s="815"/>
      <c r="G6" s="815">
        <f>VLOOKUP($A6,'중기산출(양식)'!$D$5:$M$365,9,FALSE)</f>
        <v>0</v>
      </c>
      <c r="H6" s="815"/>
      <c r="I6" s="815">
        <f>VLOOKUP($A6,'중기산출(양식)'!$E$5:$M$365,8,FALSE)</f>
        <v>0</v>
      </c>
      <c r="J6" s="815">
        <f>SUM(E6:I6)</f>
        <v>0</v>
      </c>
      <c r="K6" s="816"/>
    </row>
    <row r="7" spans="1:11" ht="30.95" customHeight="1">
      <c r="A7" s="813">
        <v>2</v>
      </c>
      <c r="B7" s="816">
        <f>VLOOKUP($A7,'중기산출(양식)'!$A$5:$M$365,7,FALSE)</f>
        <v>0</v>
      </c>
      <c r="C7" s="816">
        <f>VLOOKUP($A7,'중기산출(양식)'!$B$5:$M$365,6,FALSE)</f>
        <v>0</v>
      </c>
      <c r="D7" s="813" t="s">
        <v>910</v>
      </c>
      <c r="E7" s="815">
        <f>VLOOKUP($A7,'중기산출(양식)'!$C$5:$M$365,10,FALSE)</f>
        <v>0</v>
      </c>
      <c r="F7" s="815"/>
      <c r="G7" s="815">
        <f>VLOOKUP($A7,'중기산출(양식)'!$D$5:$M$365,9,FALSE)</f>
        <v>0</v>
      </c>
      <c r="H7" s="815"/>
      <c r="I7" s="815">
        <f>VLOOKUP($A7,'중기산출(양식)'!$E$5:$M$365,8,FALSE)</f>
        <v>0</v>
      </c>
      <c r="J7" s="815">
        <f>SUM(E7:I7)</f>
        <v>0</v>
      </c>
      <c r="K7" s="816"/>
    </row>
    <row r="8" spans="1:11" ht="30.95" customHeight="1">
      <c r="A8" s="813">
        <v>3</v>
      </c>
      <c r="B8" s="816">
        <f>VLOOKUP($A8,'중기산출(양식)'!$A$5:$M$365,7,FALSE)</f>
        <v>0</v>
      </c>
      <c r="C8" s="816">
        <f>VLOOKUP($A8,'중기산출(양식)'!$B$5:$M$365,6,FALSE)</f>
        <v>0</v>
      </c>
      <c r="D8" s="813" t="s">
        <v>910</v>
      </c>
      <c r="E8" s="815">
        <f>VLOOKUP($A8,'중기산출(양식)'!$C$5:$M$365,10,FALSE)</f>
        <v>0</v>
      </c>
      <c r="F8" s="815"/>
      <c r="G8" s="815">
        <f>VLOOKUP($A8,'중기산출(양식)'!$D$5:$M$365,9,FALSE)</f>
        <v>0</v>
      </c>
      <c r="H8" s="815"/>
      <c r="I8" s="815">
        <f>VLOOKUP($A8,'중기산출(양식)'!$E$5:$M$365,8,FALSE)</f>
        <v>0</v>
      </c>
      <c r="J8" s="815">
        <f t="shared" ref="J8:J35" si="0">SUM(E8:I8)</f>
        <v>0</v>
      </c>
      <c r="K8" s="816"/>
    </row>
    <row r="9" spans="1:11" ht="30.95" customHeight="1">
      <c r="A9" s="813">
        <v>4</v>
      </c>
      <c r="B9" s="816">
        <f>VLOOKUP($A9,'중기산출(양식)'!$A$5:$M$365,7,FALSE)</f>
        <v>0</v>
      </c>
      <c r="C9" s="816">
        <f>VLOOKUP($A9,'중기산출(양식)'!$B$5:$M$365,6,FALSE)</f>
        <v>0</v>
      </c>
      <c r="D9" s="813" t="s">
        <v>910</v>
      </c>
      <c r="E9" s="815">
        <f>VLOOKUP($A9,'중기산출(양식)'!$C$5:$M$365,10,FALSE)</f>
        <v>0</v>
      </c>
      <c r="F9" s="815"/>
      <c r="G9" s="815">
        <f>VLOOKUP($A9,'중기산출(양식)'!$D$5:$M$365,9,FALSE)</f>
        <v>0</v>
      </c>
      <c r="H9" s="815"/>
      <c r="I9" s="815">
        <f>VLOOKUP($A9,'중기산출(양식)'!$E$5:$M$365,8,FALSE)</f>
        <v>0</v>
      </c>
      <c r="J9" s="815">
        <f t="shared" si="0"/>
        <v>0</v>
      </c>
      <c r="K9" s="816"/>
    </row>
    <row r="10" spans="1:11" ht="30.95" customHeight="1">
      <c r="A10" s="813">
        <v>5</v>
      </c>
      <c r="B10" s="816">
        <f>VLOOKUP($A10,'중기산출(양식)'!$A$5:$M$365,7,FALSE)</f>
        <v>0</v>
      </c>
      <c r="C10" s="816">
        <f>VLOOKUP($A10,'중기산출(양식)'!$B$5:$M$365,6,FALSE)</f>
        <v>0</v>
      </c>
      <c r="D10" s="813" t="s">
        <v>910</v>
      </c>
      <c r="E10" s="815">
        <f>VLOOKUP($A10,'중기산출(양식)'!$C$5:$M$365,10,FALSE)</f>
        <v>0</v>
      </c>
      <c r="F10" s="815"/>
      <c r="G10" s="815">
        <f>VLOOKUP($A10,'중기산출(양식)'!$D$5:$M$365,9,FALSE)</f>
        <v>0</v>
      </c>
      <c r="H10" s="815"/>
      <c r="I10" s="815">
        <f>VLOOKUP($A10,'중기산출(양식)'!$E$5:$M$365,8,FALSE)</f>
        <v>0</v>
      </c>
      <c r="J10" s="815">
        <f t="shared" si="0"/>
        <v>0</v>
      </c>
      <c r="K10" s="816"/>
    </row>
    <row r="11" spans="1:11" ht="30.95" customHeight="1">
      <c r="A11" s="813">
        <v>6</v>
      </c>
      <c r="B11" s="816">
        <f>VLOOKUP($A11,'중기산출(양식)'!$A$5:$M$365,7,FALSE)</f>
        <v>0</v>
      </c>
      <c r="C11" s="816">
        <f>VLOOKUP($A11,'중기산출(양식)'!$B$5:$M$365,6,FALSE)</f>
        <v>0</v>
      </c>
      <c r="D11" s="813" t="s">
        <v>910</v>
      </c>
      <c r="E11" s="815">
        <f>VLOOKUP($A11,'중기산출(양식)'!$C$5:$M$365,10,FALSE)</f>
        <v>0</v>
      </c>
      <c r="F11" s="815"/>
      <c r="G11" s="815">
        <f>VLOOKUP($A11,'중기산출(양식)'!$D$5:$M$365,9,FALSE)</f>
        <v>0</v>
      </c>
      <c r="H11" s="815"/>
      <c r="I11" s="815">
        <f>VLOOKUP($A11,'중기산출(양식)'!$E$5:$M$365,8,FALSE)</f>
        <v>0</v>
      </c>
      <c r="J11" s="815">
        <f t="shared" si="0"/>
        <v>0</v>
      </c>
      <c r="K11" s="816"/>
    </row>
    <row r="12" spans="1:11" ht="30.95" customHeight="1">
      <c r="A12" s="813">
        <v>7</v>
      </c>
      <c r="B12" s="816">
        <f>VLOOKUP($A12,'중기산출(양식)'!$A$5:$M$365,7,FALSE)</f>
        <v>0</v>
      </c>
      <c r="C12" s="816">
        <f>VLOOKUP($A12,'중기산출(양식)'!$B$5:$M$365,6,FALSE)</f>
        <v>0</v>
      </c>
      <c r="D12" s="813" t="s">
        <v>910</v>
      </c>
      <c r="E12" s="815">
        <f>VLOOKUP($A12,'중기산출(양식)'!$C$5:$M$365,10,FALSE)</f>
        <v>0</v>
      </c>
      <c r="F12" s="815"/>
      <c r="G12" s="815">
        <f>VLOOKUP($A12,'중기산출(양식)'!$D$5:$M$365,9,FALSE)</f>
        <v>0</v>
      </c>
      <c r="H12" s="815"/>
      <c r="I12" s="815">
        <f>VLOOKUP($A12,'중기산출(양식)'!$E$5:$M$365,8,FALSE)</f>
        <v>0</v>
      </c>
      <c r="J12" s="815">
        <f t="shared" si="0"/>
        <v>0</v>
      </c>
      <c r="K12" s="816"/>
    </row>
    <row r="13" spans="1:11" ht="30.95" customHeight="1">
      <c r="A13" s="813">
        <v>8</v>
      </c>
      <c r="B13" s="816">
        <f>VLOOKUP($A13,'중기산출(양식)'!$A$5:$M$365,7,FALSE)</f>
        <v>0</v>
      </c>
      <c r="C13" s="816">
        <f>VLOOKUP($A13,'중기산출(양식)'!$B$5:$M$365,6,FALSE)</f>
        <v>0</v>
      </c>
      <c r="D13" s="813" t="s">
        <v>910</v>
      </c>
      <c r="E13" s="815">
        <f>VLOOKUP($A13,'중기산출(양식)'!$C$5:$M$365,10,FALSE)</f>
        <v>0</v>
      </c>
      <c r="F13" s="815"/>
      <c r="G13" s="815">
        <f>VLOOKUP($A13,'중기산출(양식)'!$D$5:$M$365,9,FALSE)</f>
        <v>0</v>
      </c>
      <c r="H13" s="815"/>
      <c r="I13" s="815">
        <f>VLOOKUP($A13,'중기산출(양식)'!$E$5:$M$365,8,FALSE)</f>
        <v>0</v>
      </c>
      <c r="J13" s="815">
        <f t="shared" si="0"/>
        <v>0</v>
      </c>
      <c r="K13" s="816"/>
    </row>
    <row r="14" spans="1:11" ht="30.95" customHeight="1">
      <c r="A14" s="813">
        <v>9</v>
      </c>
      <c r="B14" s="816">
        <f>VLOOKUP($A14,'중기산출(양식)'!$A$5:$M$365,7,FALSE)</f>
        <v>0</v>
      </c>
      <c r="C14" s="816">
        <f>VLOOKUP($A14,'중기산출(양식)'!$B$5:$M$365,6,FALSE)</f>
        <v>0</v>
      </c>
      <c r="D14" s="813" t="s">
        <v>910</v>
      </c>
      <c r="E14" s="815">
        <f>VLOOKUP($A14,'중기산출(양식)'!$C$5:$M$365,10,FALSE)</f>
        <v>0</v>
      </c>
      <c r="F14" s="815"/>
      <c r="G14" s="815">
        <f>VLOOKUP($A14,'중기산출(양식)'!$D$5:$M$365,9,FALSE)</f>
        <v>0</v>
      </c>
      <c r="H14" s="815"/>
      <c r="I14" s="815">
        <f>VLOOKUP($A14,'중기산출(양식)'!$E$5:$M$365,8,FALSE)</f>
        <v>0</v>
      </c>
      <c r="J14" s="815">
        <f t="shared" si="0"/>
        <v>0</v>
      </c>
      <c r="K14" s="816"/>
    </row>
    <row r="15" spans="1:11" ht="30.95" customHeight="1">
      <c r="A15" s="813">
        <v>10</v>
      </c>
      <c r="B15" s="816">
        <f>VLOOKUP($A15,'중기산출(양식)'!$A$5:$M$365,7,FALSE)</f>
        <v>0</v>
      </c>
      <c r="C15" s="816">
        <f>VLOOKUP($A15,'중기산출(양식)'!$B$5:$M$365,6,FALSE)</f>
        <v>0</v>
      </c>
      <c r="D15" s="813" t="s">
        <v>910</v>
      </c>
      <c r="E15" s="815">
        <f>VLOOKUP($A15,'중기산출(양식)'!$C$5:$M$365,10,FALSE)</f>
        <v>0</v>
      </c>
      <c r="F15" s="815"/>
      <c r="G15" s="815">
        <f>VLOOKUP($A15,'중기산출(양식)'!$D$5:$M$365,9,FALSE)</f>
        <v>0</v>
      </c>
      <c r="H15" s="815"/>
      <c r="I15" s="815">
        <f>VLOOKUP($A15,'중기산출(양식)'!$E$5:$M$365,8,FALSE)</f>
        <v>0</v>
      </c>
      <c r="J15" s="815">
        <f t="shared" si="0"/>
        <v>0</v>
      </c>
      <c r="K15" s="816"/>
    </row>
    <row r="16" spans="1:11" ht="30.95" customHeight="1">
      <c r="A16" s="813">
        <v>11</v>
      </c>
      <c r="B16" s="816">
        <f>VLOOKUP($A16,'중기산출(양식)'!$A$5:$M$365,7,FALSE)</f>
        <v>0</v>
      </c>
      <c r="C16" s="816">
        <f>VLOOKUP($A16,'중기산출(양식)'!$B$5:$M$365,6,FALSE)</f>
        <v>0</v>
      </c>
      <c r="D16" s="813" t="s">
        <v>910</v>
      </c>
      <c r="E16" s="815">
        <f>VLOOKUP($A16,'중기산출(양식)'!$C$5:$M$365,10,FALSE)</f>
        <v>0</v>
      </c>
      <c r="F16" s="815"/>
      <c r="G16" s="815">
        <f>VLOOKUP($A16,'중기산출(양식)'!$D$5:$M$365,9,FALSE)</f>
        <v>0</v>
      </c>
      <c r="H16" s="815"/>
      <c r="I16" s="815">
        <f>VLOOKUP($A16,'중기산출(양식)'!$E$5:$M$365,8,FALSE)</f>
        <v>0</v>
      </c>
      <c r="J16" s="815">
        <f t="shared" si="0"/>
        <v>0</v>
      </c>
      <c r="K16" s="816"/>
    </row>
    <row r="17" spans="1:11" ht="30.95" customHeight="1">
      <c r="A17" s="813">
        <v>12</v>
      </c>
      <c r="B17" s="816">
        <f>VLOOKUP($A17,'중기산출(양식)'!$A$5:$M$365,7,FALSE)</f>
        <v>0</v>
      </c>
      <c r="C17" s="816">
        <f>VLOOKUP($A17,'중기산출(양식)'!$B$5:$M$365,6,FALSE)</f>
        <v>0</v>
      </c>
      <c r="D17" s="813" t="s">
        <v>910</v>
      </c>
      <c r="E17" s="815">
        <f>VLOOKUP($A17,'중기산출(양식)'!$C$5:$M$365,10,FALSE)</f>
        <v>0</v>
      </c>
      <c r="F17" s="815"/>
      <c r="G17" s="815">
        <f>VLOOKUP($A17,'중기산출(양식)'!$D$5:$M$365,9,FALSE)</f>
        <v>0</v>
      </c>
      <c r="H17" s="815"/>
      <c r="I17" s="815">
        <f>VLOOKUP($A17,'중기산출(양식)'!$E$5:$M$365,8,FALSE)</f>
        <v>0</v>
      </c>
      <c r="J17" s="815">
        <f t="shared" si="0"/>
        <v>0</v>
      </c>
      <c r="K17" s="816"/>
    </row>
    <row r="18" spans="1:11" ht="30.95" customHeight="1">
      <c r="A18" s="813">
        <v>13</v>
      </c>
      <c r="B18" s="816">
        <f>VLOOKUP($A18,'중기산출(양식)'!$A$5:$M$365,7,FALSE)</f>
        <v>0</v>
      </c>
      <c r="C18" s="816">
        <f>VLOOKUP($A18,'중기산출(양식)'!$B$5:$M$365,6,FALSE)</f>
        <v>0</v>
      </c>
      <c r="D18" s="813" t="s">
        <v>910</v>
      </c>
      <c r="E18" s="815">
        <f>VLOOKUP($A18,'중기산출(양식)'!$C$5:$M$365,10,FALSE)</f>
        <v>0</v>
      </c>
      <c r="F18" s="815"/>
      <c r="G18" s="815">
        <f>VLOOKUP($A18,'중기산출(양식)'!$D$5:$M$365,9,FALSE)</f>
        <v>0</v>
      </c>
      <c r="H18" s="815"/>
      <c r="I18" s="815">
        <f>VLOOKUP($A18,'중기산출(양식)'!$E$5:$M$365,8,FALSE)</f>
        <v>0</v>
      </c>
      <c r="J18" s="815">
        <f t="shared" si="0"/>
        <v>0</v>
      </c>
      <c r="K18" s="816"/>
    </row>
    <row r="19" spans="1:11" ht="30.95" customHeight="1">
      <c r="A19" s="813">
        <v>14</v>
      </c>
      <c r="B19" s="816">
        <f>VLOOKUP($A19,'중기산출(양식)'!$A$5:$M$365,7,FALSE)</f>
        <v>0</v>
      </c>
      <c r="C19" s="816">
        <f>VLOOKUP($A19,'중기산출(양식)'!$B$5:$M$365,6,FALSE)</f>
        <v>0</v>
      </c>
      <c r="D19" s="813" t="s">
        <v>910</v>
      </c>
      <c r="E19" s="815">
        <f>VLOOKUP($A19,'중기산출(양식)'!$C$5:$M$365,10,FALSE)</f>
        <v>0</v>
      </c>
      <c r="F19" s="815"/>
      <c r="G19" s="815">
        <f>VLOOKUP($A19,'중기산출(양식)'!$D$5:$M$365,9,FALSE)</f>
        <v>0</v>
      </c>
      <c r="H19" s="815"/>
      <c r="I19" s="815">
        <f>VLOOKUP($A19,'중기산출(양식)'!$E$5:$M$365,8,FALSE)</f>
        <v>0</v>
      </c>
      <c r="J19" s="815">
        <f t="shared" si="0"/>
        <v>0</v>
      </c>
      <c r="K19" s="816"/>
    </row>
    <row r="20" spans="1:11" ht="30.95" customHeight="1">
      <c r="A20" s="813">
        <v>15</v>
      </c>
      <c r="B20" s="816">
        <f>VLOOKUP($A20,'중기산출(양식)'!$A$5:$M$365,7,FALSE)</f>
        <v>0</v>
      </c>
      <c r="C20" s="816">
        <f>VLOOKUP($A20,'중기산출(양식)'!$B$5:$M$365,6,FALSE)</f>
        <v>0</v>
      </c>
      <c r="D20" s="813" t="s">
        <v>910</v>
      </c>
      <c r="E20" s="815">
        <f>VLOOKUP($A20,'중기산출(양식)'!$C$5:$M$365,10,FALSE)</f>
        <v>0</v>
      </c>
      <c r="F20" s="815"/>
      <c r="G20" s="815">
        <f>VLOOKUP($A20,'중기산출(양식)'!$D$5:$M$365,9,FALSE)</f>
        <v>0</v>
      </c>
      <c r="H20" s="815"/>
      <c r="I20" s="815">
        <f>VLOOKUP($A20,'중기산출(양식)'!$E$5:$M$365,8,FALSE)</f>
        <v>0</v>
      </c>
      <c r="J20" s="815">
        <f t="shared" si="0"/>
        <v>0</v>
      </c>
      <c r="K20" s="816"/>
    </row>
    <row r="21" spans="1:11" ht="30.95" customHeight="1">
      <c r="A21" s="813">
        <v>16</v>
      </c>
      <c r="B21" s="816">
        <f>VLOOKUP($A21,'중기산출(양식)'!$A$5:$M$365,7,FALSE)</f>
        <v>0</v>
      </c>
      <c r="C21" s="816">
        <f>VLOOKUP($A21,'중기산출(양식)'!$B$5:$M$365,6,FALSE)</f>
        <v>0</v>
      </c>
      <c r="D21" s="813" t="s">
        <v>910</v>
      </c>
      <c r="E21" s="815">
        <f>VLOOKUP($A21,'중기산출(양식)'!$C$5:$M$365,10,FALSE)</f>
        <v>0</v>
      </c>
      <c r="F21" s="815"/>
      <c r="G21" s="815">
        <f>VLOOKUP($A21,'중기산출(양식)'!$D$5:$M$365,9,FALSE)</f>
        <v>0</v>
      </c>
      <c r="H21" s="815"/>
      <c r="I21" s="815">
        <f>VLOOKUP($A21,'중기산출(양식)'!$E$5:$M$365,8,FALSE)</f>
        <v>0</v>
      </c>
      <c r="J21" s="815">
        <f t="shared" si="0"/>
        <v>0</v>
      </c>
      <c r="K21" s="816"/>
    </row>
    <row r="22" spans="1:11" ht="30.95" customHeight="1">
      <c r="A22" s="813">
        <v>17</v>
      </c>
      <c r="B22" s="816">
        <f>VLOOKUP($A22,'중기산출(양식)'!$A$5:$M$365,7,FALSE)</f>
        <v>0</v>
      </c>
      <c r="C22" s="816">
        <f>VLOOKUP($A22,'중기산출(양식)'!$B$5:$M$365,6,FALSE)</f>
        <v>0</v>
      </c>
      <c r="D22" s="813" t="s">
        <v>910</v>
      </c>
      <c r="E22" s="815">
        <f>VLOOKUP($A22,'중기산출(양식)'!$C$5:$M$365,10,FALSE)</f>
        <v>0</v>
      </c>
      <c r="F22" s="815"/>
      <c r="G22" s="815">
        <f>VLOOKUP($A22,'중기산출(양식)'!$D$5:$M$365,9,FALSE)</f>
        <v>0</v>
      </c>
      <c r="H22" s="815"/>
      <c r="I22" s="815">
        <f>VLOOKUP($A22,'중기산출(양식)'!$E$5:$M$365,8,FALSE)</f>
        <v>0</v>
      </c>
      <c r="J22" s="815">
        <f t="shared" si="0"/>
        <v>0</v>
      </c>
      <c r="K22" s="816"/>
    </row>
    <row r="23" spans="1:11" ht="30.95" customHeight="1">
      <c r="A23" s="813">
        <v>18</v>
      </c>
      <c r="B23" s="816">
        <f>VLOOKUP($A23,'중기산출(양식)'!$A$5:$M$365,7,FALSE)</f>
        <v>0</v>
      </c>
      <c r="C23" s="816">
        <f>VLOOKUP($A23,'중기산출(양식)'!$B$5:$M$365,6,FALSE)</f>
        <v>0</v>
      </c>
      <c r="D23" s="813" t="s">
        <v>910</v>
      </c>
      <c r="E23" s="815">
        <f>VLOOKUP($A23,'중기산출(양식)'!$C$5:$M$365,10,FALSE)</f>
        <v>0</v>
      </c>
      <c r="F23" s="815"/>
      <c r="G23" s="815">
        <f>VLOOKUP($A23,'중기산출(양식)'!$D$5:$M$365,9,FALSE)</f>
        <v>0</v>
      </c>
      <c r="H23" s="815"/>
      <c r="I23" s="815">
        <f>VLOOKUP($A23,'중기산출(양식)'!$E$5:$M$365,8,FALSE)</f>
        <v>0</v>
      </c>
      <c r="J23" s="815">
        <f t="shared" si="0"/>
        <v>0</v>
      </c>
      <c r="K23" s="816"/>
    </row>
    <row r="24" spans="1:11" ht="30.95" customHeight="1">
      <c r="A24" s="813">
        <v>19</v>
      </c>
      <c r="B24" s="816">
        <f>VLOOKUP($A24,'중기산출(양식)'!$A$5:$M$365,7,FALSE)</f>
        <v>0</v>
      </c>
      <c r="C24" s="816">
        <f>VLOOKUP($A24,'중기산출(양식)'!$B$5:$M$365,6,FALSE)</f>
        <v>0</v>
      </c>
      <c r="D24" s="813" t="s">
        <v>910</v>
      </c>
      <c r="E24" s="815">
        <f>VLOOKUP($A24,'중기산출(양식)'!$C$5:$M$365,10,FALSE)</f>
        <v>0</v>
      </c>
      <c r="F24" s="815"/>
      <c r="G24" s="815">
        <f>VLOOKUP($A24,'중기산출(양식)'!$D$5:$M$365,9,FALSE)</f>
        <v>0</v>
      </c>
      <c r="H24" s="815"/>
      <c r="I24" s="815">
        <f>VLOOKUP($A24,'중기산출(양식)'!$E$5:$M$365,8,FALSE)</f>
        <v>0</v>
      </c>
      <c r="J24" s="815">
        <f t="shared" si="0"/>
        <v>0</v>
      </c>
      <c r="K24" s="816"/>
    </row>
    <row r="25" spans="1:11" ht="30.95" customHeight="1">
      <c r="A25" s="813">
        <v>20</v>
      </c>
      <c r="B25" s="816">
        <f>VLOOKUP($A25,'중기산출(양식)'!$A$5:$M$365,7,FALSE)</f>
        <v>0</v>
      </c>
      <c r="C25" s="816">
        <f>VLOOKUP($A25,'중기산출(양식)'!$B$5:$M$365,6,FALSE)</f>
        <v>0</v>
      </c>
      <c r="D25" s="813" t="s">
        <v>910</v>
      </c>
      <c r="E25" s="815">
        <f>VLOOKUP($A25,'중기산출(양식)'!$C$5:$M$365,10,FALSE)</f>
        <v>0</v>
      </c>
      <c r="F25" s="815"/>
      <c r="G25" s="815">
        <f>VLOOKUP($A25,'중기산출(양식)'!$D$5:$M$365,9,FALSE)</f>
        <v>0</v>
      </c>
      <c r="H25" s="815"/>
      <c r="I25" s="815">
        <f>VLOOKUP($A25,'중기산출(양식)'!$E$5:$M$365,8,FALSE)</f>
        <v>0</v>
      </c>
      <c r="J25" s="815">
        <f t="shared" si="0"/>
        <v>0</v>
      </c>
      <c r="K25" s="816"/>
    </row>
    <row r="26" spans="1:11" ht="30.95" customHeight="1">
      <c r="A26" s="813">
        <v>21</v>
      </c>
      <c r="B26" s="816">
        <f>VLOOKUP($A26,'중기산출(양식)'!$A$5:$M$365,7,FALSE)</f>
        <v>0</v>
      </c>
      <c r="C26" s="816">
        <f>VLOOKUP($A26,'중기산출(양식)'!$B$5:$M$365,6,FALSE)</f>
        <v>0</v>
      </c>
      <c r="D26" s="813" t="s">
        <v>910</v>
      </c>
      <c r="E26" s="815">
        <f>VLOOKUP($A26,'중기산출(양식)'!$C$5:$M$365,10,FALSE)</f>
        <v>0</v>
      </c>
      <c r="F26" s="815"/>
      <c r="G26" s="815">
        <f>VLOOKUP($A26,'중기산출(양식)'!$D$5:$M$365,9,FALSE)</f>
        <v>0</v>
      </c>
      <c r="H26" s="815"/>
      <c r="I26" s="815">
        <f>VLOOKUP($A26,'중기산출(양식)'!$E$5:$M$365,8,FALSE)</f>
        <v>0</v>
      </c>
      <c r="J26" s="815">
        <f t="shared" si="0"/>
        <v>0</v>
      </c>
      <c r="K26" s="816"/>
    </row>
    <row r="27" spans="1:11" ht="30.95" customHeight="1">
      <c r="A27" s="813">
        <v>22</v>
      </c>
      <c r="B27" s="816">
        <f>VLOOKUP($A27,'중기산출(양식)'!$A$5:$M$365,7,FALSE)</f>
        <v>0</v>
      </c>
      <c r="C27" s="816">
        <f>VLOOKUP($A27,'중기산출(양식)'!$B$5:$M$365,6,FALSE)</f>
        <v>0</v>
      </c>
      <c r="D27" s="813" t="s">
        <v>910</v>
      </c>
      <c r="E27" s="815">
        <f>VLOOKUP($A27,'중기산출(양식)'!$C$5:$M$365,10,FALSE)</f>
        <v>0</v>
      </c>
      <c r="F27" s="815"/>
      <c r="G27" s="815">
        <f>VLOOKUP($A27,'중기산출(양식)'!$D$5:$M$365,9,FALSE)</f>
        <v>0</v>
      </c>
      <c r="H27" s="815"/>
      <c r="I27" s="815">
        <f>VLOOKUP($A27,'중기산출(양식)'!$E$5:$M$365,8,FALSE)</f>
        <v>0</v>
      </c>
      <c r="J27" s="815">
        <f t="shared" si="0"/>
        <v>0</v>
      </c>
      <c r="K27" s="816"/>
    </row>
    <row r="28" spans="1:11" ht="30.95" customHeight="1">
      <c r="A28" s="813">
        <v>23</v>
      </c>
      <c r="B28" s="816">
        <f>VLOOKUP($A28,'중기산출(양식)'!$A$5:$M$365,7,FALSE)</f>
        <v>0</v>
      </c>
      <c r="C28" s="816">
        <f>VLOOKUP($A28,'중기산출(양식)'!$B$5:$M$365,6,FALSE)</f>
        <v>0</v>
      </c>
      <c r="D28" s="813" t="s">
        <v>910</v>
      </c>
      <c r="E28" s="815">
        <f>VLOOKUP($A28,'중기산출(양식)'!$C$5:$M$365,10,FALSE)</f>
        <v>0</v>
      </c>
      <c r="F28" s="815"/>
      <c r="G28" s="815">
        <f>VLOOKUP($A28,'중기산출(양식)'!$D$5:$M$365,9,FALSE)</f>
        <v>0</v>
      </c>
      <c r="H28" s="815"/>
      <c r="I28" s="815">
        <f>VLOOKUP($A28,'중기산출(양식)'!$E$5:$M$365,8,FALSE)</f>
        <v>0</v>
      </c>
      <c r="J28" s="815">
        <f t="shared" si="0"/>
        <v>0</v>
      </c>
      <c r="K28" s="816"/>
    </row>
    <row r="29" spans="1:11" ht="30.95" customHeight="1">
      <c r="A29" s="813">
        <v>24</v>
      </c>
      <c r="B29" s="816">
        <f>VLOOKUP($A29,'중기산출(양식)'!$A$5:$M$365,7,FALSE)</f>
        <v>0</v>
      </c>
      <c r="C29" s="816">
        <f>VLOOKUP($A29,'중기산출(양식)'!$B$5:$M$365,6,FALSE)</f>
        <v>0</v>
      </c>
      <c r="D29" s="813" t="s">
        <v>910</v>
      </c>
      <c r="E29" s="815">
        <f>VLOOKUP($A29,'중기산출(양식)'!$C$5:$M$365,10,FALSE)</f>
        <v>0</v>
      </c>
      <c r="F29" s="815"/>
      <c r="G29" s="815">
        <f>VLOOKUP($A29,'중기산출(양식)'!$D$5:$M$365,9,FALSE)</f>
        <v>0</v>
      </c>
      <c r="H29" s="815"/>
      <c r="I29" s="815">
        <f>VLOOKUP($A29,'중기산출(양식)'!$E$5:$M$365,8,FALSE)</f>
        <v>0</v>
      </c>
      <c r="J29" s="815">
        <f t="shared" si="0"/>
        <v>0</v>
      </c>
      <c r="K29" s="816"/>
    </row>
    <row r="30" spans="1:11" ht="30.95" customHeight="1">
      <c r="A30" s="813">
        <v>25</v>
      </c>
      <c r="B30" s="816">
        <f>VLOOKUP($A30,'중기산출(양식)'!$A$5:$M$365,7,FALSE)</f>
        <v>0</v>
      </c>
      <c r="C30" s="816">
        <f>VLOOKUP($A30,'중기산출(양식)'!$B$5:$M$365,6,FALSE)</f>
        <v>0</v>
      </c>
      <c r="D30" s="813" t="s">
        <v>910</v>
      </c>
      <c r="E30" s="815">
        <f>VLOOKUP($A30,'중기산출(양식)'!$C$5:$M$365,10,FALSE)</f>
        <v>0</v>
      </c>
      <c r="F30" s="815"/>
      <c r="G30" s="815">
        <f>VLOOKUP($A30,'중기산출(양식)'!$D$5:$M$365,9,FALSE)</f>
        <v>0</v>
      </c>
      <c r="H30" s="815"/>
      <c r="I30" s="815">
        <f>VLOOKUP($A30,'중기산출(양식)'!$E$5:$M$365,8,FALSE)</f>
        <v>0</v>
      </c>
      <c r="J30" s="815">
        <f t="shared" si="0"/>
        <v>0</v>
      </c>
      <c r="K30" s="816"/>
    </row>
    <row r="31" spans="1:11" ht="30.95" customHeight="1">
      <c r="A31" s="813">
        <v>26</v>
      </c>
      <c r="B31" s="816">
        <f>VLOOKUP($A31,'중기산출(양식)'!$A$5:$M$365,7,FALSE)</f>
        <v>0</v>
      </c>
      <c r="C31" s="816">
        <f>VLOOKUP($A31,'중기산출(양식)'!$B$5:$M$365,6,FALSE)</f>
        <v>0</v>
      </c>
      <c r="D31" s="813" t="s">
        <v>910</v>
      </c>
      <c r="E31" s="815">
        <f>VLOOKUP($A31,'중기산출(양식)'!$C$5:$M$365,10,FALSE)</f>
        <v>0</v>
      </c>
      <c r="F31" s="815"/>
      <c r="G31" s="815">
        <f>VLOOKUP($A31,'중기산출(양식)'!$D$5:$M$365,9,FALSE)</f>
        <v>0</v>
      </c>
      <c r="H31" s="815"/>
      <c r="I31" s="815">
        <f>VLOOKUP($A31,'중기산출(양식)'!$E$5:$M$365,8,FALSE)</f>
        <v>0</v>
      </c>
      <c r="J31" s="815">
        <f t="shared" si="0"/>
        <v>0</v>
      </c>
      <c r="K31" s="816"/>
    </row>
    <row r="32" spans="1:11" ht="30.95" customHeight="1">
      <c r="A32" s="813">
        <v>27</v>
      </c>
      <c r="B32" s="816">
        <f>VLOOKUP($A32,'중기산출(양식)'!$A$5:$M$365,7,FALSE)</f>
        <v>0</v>
      </c>
      <c r="C32" s="816">
        <f>VLOOKUP($A32,'중기산출(양식)'!$B$5:$M$365,6,FALSE)</f>
        <v>0</v>
      </c>
      <c r="D32" s="813" t="s">
        <v>910</v>
      </c>
      <c r="E32" s="815">
        <f>VLOOKUP($A32,'중기산출(양식)'!$C$5:$M$365,10,FALSE)</f>
        <v>0</v>
      </c>
      <c r="F32" s="815"/>
      <c r="G32" s="815">
        <f>VLOOKUP($A32,'중기산출(양식)'!$D$5:$M$365,9,FALSE)</f>
        <v>0</v>
      </c>
      <c r="H32" s="815"/>
      <c r="I32" s="815">
        <f>VLOOKUP($A32,'중기산출(양식)'!$E$5:$M$365,8,FALSE)</f>
        <v>0</v>
      </c>
      <c r="J32" s="815">
        <f t="shared" si="0"/>
        <v>0</v>
      </c>
      <c r="K32" s="816"/>
    </row>
    <row r="33" spans="1:11" ht="30.95" customHeight="1">
      <c r="A33" s="813">
        <v>28</v>
      </c>
      <c r="B33" s="816">
        <f>VLOOKUP($A33,'중기산출(양식)'!$A$5:$M$365,7,FALSE)</f>
        <v>0</v>
      </c>
      <c r="C33" s="816">
        <f>VLOOKUP($A33,'중기산출(양식)'!$B$5:$M$365,6,FALSE)</f>
        <v>0</v>
      </c>
      <c r="D33" s="813" t="s">
        <v>910</v>
      </c>
      <c r="E33" s="815">
        <f>VLOOKUP($A33,'중기산출(양식)'!$C$5:$M$365,10,FALSE)</f>
        <v>0</v>
      </c>
      <c r="F33" s="815"/>
      <c r="G33" s="815">
        <f>VLOOKUP($A33,'중기산출(양식)'!$D$5:$M$365,9,FALSE)</f>
        <v>0</v>
      </c>
      <c r="H33" s="815"/>
      <c r="I33" s="815">
        <f>VLOOKUP($A33,'중기산출(양식)'!$E$5:$M$365,8,FALSE)</f>
        <v>0</v>
      </c>
      <c r="J33" s="815">
        <f t="shared" si="0"/>
        <v>0</v>
      </c>
      <c r="K33" s="816"/>
    </row>
    <row r="34" spans="1:11" ht="30.95" customHeight="1">
      <c r="A34" s="813">
        <v>29</v>
      </c>
      <c r="B34" s="816">
        <f>VLOOKUP($A34,'중기산출(양식)'!$A$5:$M$365,7,FALSE)</f>
        <v>0</v>
      </c>
      <c r="C34" s="816">
        <f>VLOOKUP($A34,'중기산출(양식)'!$B$5:$M$365,6,FALSE)</f>
        <v>0</v>
      </c>
      <c r="D34" s="813" t="s">
        <v>910</v>
      </c>
      <c r="E34" s="815">
        <f>VLOOKUP($A34,'중기산출(양식)'!$C$5:$M$365,10,FALSE)</f>
        <v>0</v>
      </c>
      <c r="F34" s="815"/>
      <c r="G34" s="815">
        <f>VLOOKUP($A34,'중기산출(양식)'!$D$5:$M$365,9,FALSE)</f>
        <v>0</v>
      </c>
      <c r="H34" s="815"/>
      <c r="I34" s="815">
        <f>VLOOKUP($A34,'중기산출(양식)'!$E$5:$M$365,8,FALSE)</f>
        <v>0</v>
      </c>
      <c r="J34" s="815">
        <f t="shared" si="0"/>
        <v>0</v>
      </c>
      <c r="K34" s="816"/>
    </row>
    <row r="35" spans="1:11" ht="30.95" customHeight="1">
      <c r="A35" s="813">
        <v>30</v>
      </c>
      <c r="B35" s="816">
        <f>VLOOKUP($A35,'중기산출(양식)'!$A$5:$M$365,7,FALSE)</f>
        <v>0</v>
      </c>
      <c r="C35" s="816">
        <f>VLOOKUP($A35,'중기산출(양식)'!$B$5:$M$365,6,FALSE)</f>
        <v>0</v>
      </c>
      <c r="D35" s="813" t="s">
        <v>910</v>
      </c>
      <c r="E35" s="815">
        <f>VLOOKUP($A35,'중기산출(양식)'!$C$5:$M$365,10,FALSE)</f>
        <v>0</v>
      </c>
      <c r="F35" s="815"/>
      <c r="G35" s="815">
        <f>VLOOKUP($A35,'중기산출(양식)'!$D$5:$M$365,9,FALSE)</f>
        <v>0</v>
      </c>
      <c r="H35" s="815"/>
      <c r="I35" s="815">
        <f>VLOOKUP($A35,'중기산출(양식)'!$E$5:$M$365,8,FALSE)</f>
        <v>0</v>
      </c>
      <c r="J35" s="815">
        <f t="shared" si="0"/>
        <v>0</v>
      </c>
      <c r="K35" s="816"/>
    </row>
  </sheetData>
  <phoneticPr fontId="6"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
    <tabColor rgb="FF92D050"/>
    <pageSetUpPr fitToPage="1"/>
  </sheetPr>
  <dimension ref="A1:M364"/>
  <sheetViews>
    <sheetView view="pageBreakPreview" zoomScaleNormal="100" zoomScaleSheetLayoutView="100" workbookViewId="0">
      <selection activeCell="E12" sqref="E12"/>
    </sheetView>
  </sheetViews>
  <sheetFormatPr defaultRowHeight="13.5"/>
  <cols>
    <col min="1" max="5" width="3.44140625" style="817" customWidth="1"/>
    <col min="6" max="6" width="13.21875" style="817" customWidth="1"/>
    <col min="7" max="7" width="16.44140625" style="817" customWidth="1"/>
    <col min="8" max="8" width="20.21875" style="817" bestFit="1" customWidth="1"/>
    <col min="9" max="9" width="6.6640625" style="817" bestFit="1" customWidth="1"/>
    <col min="10" max="10" width="5.77734375" style="817" bestFit="1" customWidth="1"/>
    <col min="11" max="11" width="8.44140625" style="817" bestFit="1" customWidth="1"/>
    <col min="12" max="12" width="9.33203125" style="817" bestFit="1" customWidth="1"/>
    <col min="13" max="13" width="13.21875" style="817" customWidth="1"/>
    <col min="14" max="224" width="8.88671875" style="817"/>
    <col min="225" max="232" width="13.21875" style="817" customWidth="1"/>
    <col min="233" max="238" width="0" style="817" hidden="1" customWidth="1"/>
    <col min="239" max="480" width="8.88671875" style="817"/>
    <col min="481" max="488" width="13.21875" style="817" customWidth="1"/>
    <col min="489" max="494" width="0" style="817" hidden="1" customWidth="1"/>
    <col min="495" max="736" width="8.88671875" style="817"/>
    <col min="737" max="744" width="13.21875" style="817" customWidth="1"/>
    <col min="745" max="750" width="0" style="817" hidden="1" customWidth="1"/>
    <col min="751" max="992" width="8.88671875" style="817"/>
    <col min="993" max="1000" width="13.21875" style="817" customWidth="1"/>
    <col min="1001" max="1006" width="0" style="817" hidden="1" customWidth="1"/>
    <col min="1007" max="1248" width="8.88671875" style="817"/>
    <col min="1249" max="1256" width="13.21875" style="817" customWidth="1"/>
    <col min="1257" max="1262" width="0" style="817" hidden="1" customWidth="1"/>
    <col min="1263" max="1504" width="8.88671875" style="817"/>
    <col min="1505" max="1512" width="13.21875" style="817" customWidth="1"/>
    <col min="1513" max="1518" width="0" style="817" hidden="1" customWidth="1"/>
    <col min="1519" max="1760" width="8.88671875" style="817"/>
    <col min="1761" max="1768" width="13.21875" style="817" customWidth="1"/>
    <col min="1769" max="1774" width="0" style="817" hidden="1" customWidth="1"/>
    <col min="1775" max="2016" width="8.88671875" style="817"/>
    <col min="2017" max="2024" width="13.21875" style="817" customWidth="1"/>
    <col min="2025" max="2030" width="0" style="817" hidden="1" customWidth="1"/>
    <col min="2031" max="2272" width="8.88671875" style="817"/>
    <col min="2273" max="2280" width="13.21875" style="817" customWidth="1"/>
    <col min="2281" max="2286" width="0" style="817" hidden="1" customWidth="1"/>
    <col min="2287" max="2528" width="8.88671875" style="817"/>
    <col min="2529" max="2536" width="13.21875" style="817" customWidth="1"/>
    <col min="2537" max="2542" width="0" style="817" hidden="1" customWidth="1"/>
    <col min="2543" max="2784" width="8.88671875" style="817"/>
    <col min="2785" max="2792" width="13.21875" style="817" customWidth="1"/>
    <col min="2793" max="2798" width="0" style="817" hidden="1" customWidth="1"/>
    <col min="2799" max="3040" width="8.88671875" style="817"/>
    <col min="3041" max="3048" width="13.21875" style="817" customWidth="1"/>
    <col min="3049" max="3054" width="0" style="817" hidden="1" customWidth="1"/>
    <col min="3055" max="3296" width="8.88671875" style="817"/>
    <col min="3297" max="3304" width="13.21875" style="817" customWidth="1"/>
    <col min="3305" max="3310" width="0" style="817" hidden="1" customWidth="1"/>
    <col min="3311" max="3552" width="8.88671875" style="817"/>
    <col min="3553" max="3560" width="13.21875" style="817" customWidth="1"/>
    <col min="3561" max="3566" width="0" style="817" hidden="1" customWidth="1"/>
    <col min="3567" max="3808" width="8.88671875" style="817"/>
    <col min="3809" max="3816" width="13.21875" style="817" customWidth="1"/>
    <col min="3817" max="3822" width="0" style="817" hidden="1" customWidth="1"/>
    <col min="3823" max="4064" width="8.88671875" style="817"/>
    <col min="4065" max="4072" width="13.21875" style="817" customWidth="1"/>
    <col min="4073" max="4078" width="0" style="817" hidden="1" customWidth="1"/>
    <col min="4079" max="4320" width="8.88671875" style="817"/>
    <col min="4321" max="4328" width="13.21875" style="817" customWidth="1"/>
    <col min="4329" max="4334" width="0" style="817" hidden="1" customWidth="1"/>
    <col min="4335" max="4576" width="8.88671875" style="817"/>
    <col min="4577" max="4584" width="13.21875" style="817" customWidth="1"/>
    <col min="4585" max="4590" width="0" style="817" hidden="1" customWidth="1"/>
    <col min="4591" max="4832" width="8.88671875" style="817"/>
    <col min="4833" max="4840" width="13.21875" style="817" customWidth="1"/>
    <col min="4841" max="4846" width="0" style="817" hidden="1" customWidth="1"/>
    <col min="4847" max="5088" width="8.88671875" style="817"/>
    <col min="5089" max="5096" width="13.21875" style="817" customWidth="1"/>
    <col min="5097" max="5102" width="0" style="817" hidden="1" customWidth="1"/>
    <col min="5103" max="5344" width="8.88671875" style="817"/>
    <col min="5345" max="5352" width="13.21875" style="817" customWidth="1"/>
    <col min="5353" max="5358" width="0" style="817" hidden="1" customWidth="1"/>
    <col min="5359" max="5600" width="8.88671875" style="817"/>
    <col min="5601" max="5608" width="13.21875" style="817" customWidth="1"/>
    <col min="5609" max="5614" width="0" style="817" hidden="1" customWidth="1"/>
    <col min="5615" max="5856" width="8.88671875" style="817"/>
    <col min="5857" max="5864" width="13.21875" style="817" customWidth="1"/>
    <col min="5865" max="5870" width="0" style="817" hidden="1" customWidth="1"/>
    <col min="5871" max="6112" width="8.88671875" style="817"/>
    <col min="6113" max="6120" width="13.21875" style="817" customWidth="1"/>
    <col min="6121" max="6126" width="0" style="817" hidden="1" customWidth="1"/>
    <col min="6127" max="6368" width="8.88671875" style="817"/>
    <col min="6369" max="6376" width="13.21875" style="817" customWidth="1"/>
    <col min="6377" max="6382" width="0" style="817" hidden="1" customWidth="1"/>
    <col min="6383" max="6624" width="8.88671875" style="817"/>
    <col min="6625" max="6632" width="13.21875" style="817" customWidth="1"/>
    <col min="6633" max="6638" width="0" style="817" hidden="1" customWidth="1"/>
    <col min="6639" max="6880" width="8.88671875" style="817"/>
    <col min="6881" max="6888" width="13.21875" style="817" customWidth="1"/>
    <col min="6889" max="6894" width="0" style="817" hidden="1" customWidth="1"/>
    <col min="6895" max="7136" width="8.88671875" style="817"/>
    <col min="7137" max="7144" width="13.21875" style="817" customWidth="1"/>
    <col min="7145" max="7150" width="0" style="817" hidden="1" customWidth="1"/>
    <col min="7151" max="7392" width="8.88671875" style="817"/>
    <col min="7393" max="7400" width="13.21875" style="817" customWidth="1"/>
    <col min="7401" max="7406" width="0" style="817" hidden="1" customWidth="1"/>
    <col min="7407" max="7648" width="8.88671875" style="817"/>
    <col min="7649" max="7656" width="13.21875" style="817" customWidth="1"/>
    <col min="7657" max="7662" width="0" style="817" hidden="1" customWidth="1"/>
    <col min="7663" max="7904" width="8.88671875" style="817"/>
    <col min="7905" max="7912" width="13.21875" style="817" customWidth="1"/>
    <col min="7913" max="7918" width="0" style="817" hidden="1" customWidth="1"/>
    <col min="7919" max="8160" width="8.88671875" style="817"/>
    <col min="8161" max="8168" width="13.21875" style="817" customWidth="1"/>
    <col min="8169" max="8174" width="0" style="817" hidden="1" customWidth="1"/>
    <col min="8175" max="8416" width="8.88671875" style="817"/>
    <col min="8417" max="8424" width="13.21875" style="817" customWidth="1"/>
    <col min="8425" max="8430" width="0" style="817" hidden="1" customWidth="1"/>
    <col min="8431" max="8672" width="8.88671875" style="817"/>
    <col min="8673" max="8680" width="13.21875" style="817" customWidth="1"/>
    <col min="8681" max="8686" width="0" style="817" hidden="1" customWidth="1"/>
    <col min="8687" max="8928" width="8.88671875" style="817"/>
    <col min="8929" max="8936" width="13.21875" style="817" customWidth="1"/>
    <col min="8937" max="8942" width="0" style="817" hidden="1" customWidth="1"/>
    <col min="8943" max="9184" width="8.88671875" style="817"/>
    <col min="9185" max="9192" width="13.21875" style="817" customWidth="1"/>
    <col min="9193" max="9198" width="0" style="817" hidden="1" customWidth="1"/>
    <col min="9199" max="9440" width="8.88671875" style="817"/>
    <col min="9441" max="9448" width="13.21875" style="817" customWidth="1"/>
    <col min="9449" max="9454" width="0" style="817" hidden="1" customWidth="1"/>
    <col min="9455" max="9696" width="8.88671875" style="817"/>
    <col min="9697" max="9704" width="13.21875" style="817" customWidth="1"/>
    <col min="9705" max="9710" width="0" style="817" hidden="1" customWidth="1"/>
    <col min="9711" max="9952" width="8.88671875" style="817"/>
    <col min="9953" max="9960" width="13.21875" style="817" customWidth="1"/>
    <col min="9961" max="9966" width="0" style="817" hidden="1" customWidth="1"/>
    <col min="9967" max="10208" width="8.88671875" style="817"/>
    <col min="10209" max="10216" width="13.21875" style="817" customWidth="1"/>
    <col min="10217" max="10222" width="0" style="817" hidden="1" customWidth="1"/>
    <col min="10223" max="10464" width="8.88671875" style="817"/>
    <col min="10465" max="10472" width="13.21875" style="817" customWidth="1"/>
    <col min="10473" max="10478" width="0" style="817" hidden="1" customWidth="1"/>
    <col min="10479" max="10720" width="8.88671875" style="817"/>
    <col min="10721" max="10728" width="13.21875" style="817" customWidth="1"/>
    <col min="10729" max="10734" width="0" style="817" hidden="1" customWidth="1"/>
    <col min="10735" max="10976" width="8.88671875" style="817"/>
    <col min="10977" max="10984" width="13.21875" style="817" customWidth="1"/>
    <col min="10985" max="10990" width="0" style="817" hidden="1" customWidth="1"/>
    <col min="10991" max="11232" width="8.88671875" style="817"/>
    <col min="11233" max="11240" width="13.21875" style="817" customWidth="1"/>
    <col min="11241" max="11246" width="0" style="817" hidden="1" customWidth="1"/>
    <col min="11247" max="11488" width="8.88671875" style="817"/>
    <col min="11489" max="11496" width="13.21875" style="817" customWidth="1"/>
    <col min="11497" max="11502" width="0" style="817" hidden="1" customWidth="1"/>
    <col min="11503" max="11744" width="8.88671875" style="817"/>
    <col min="11745" max="11752" width="13.21875" style="817" customWidth="1"/>
    <col min="11753" max="11758" width="0" style="817" hidden="1" customWidth="1"/>
    <col min="11759" max="12000" width="8.88671875" style="817"/>
    <col min="12001" max="12008" width="13.21875" style="817" customWidth="1"/>
    <col min="12009" max="12014" width="0" style="817" hidden="1" customWidth="1"/>
    <col min="12015" max="12256" width="8.88671875" style="817"/>
    <col min="12257" max="12264" width="13.21875" style="817" customWidth="1"/>
    <col min="12265" max="12270" width="0" style="817" hidden="1" customWidth="1"/>
    <col min="12271" max="12512" width="8.88671875" style="817"/>
    <col min="12513" max="12520" width="13.21875" style="817" customWidth="1"/>
    <col min="12521" max="12526" width="0" style="817" hidden="1" customWidth="1"/>
    <col min="12527" max="12768" width="8.88671875" style="817"/>
    <col min="12769" max="12776" width="13.21875" style="817" customWidth="1"/>
    <col min="12777" max="12782" width="0" style="817" hidden="1" customWidth="1"/>
    <col min="12783" max="13024" width="8.88671875" style="817"/>
    <col min="13025" max="13032" width="13.21875" style="817" customWidth="1"/>
    <col min="13033" max="13038" width="0" style="817" hidden="1" customWidth="1"/>
    <col min="13039" max="13280" width="8.88671875" style="817"/>
    <col min="13281" max="13288" width="13.21875" style="817" customWidth="1"/>
    <col min="13289" max="13294" width="0" style="817" hidden="1" customWidth="1"/>
    <col min="13295" max="13536" width="8.88671875" style="817"/>
    <col min="13537" max="13544" width="13.21875" style="817" customWidth="1"/>
    <col min="13545" max="13550" width="0" style="817" hidden="1" customWidth="1"/>
    <col min="13551" max="13792" width="8.88671875" style="817"/>
    <col min="13793" max="13800" width="13.21875" style="817" customWidth="1"/>
    <col min="13801" max="13806" width="0" style="817" hidden="1" customWidth="1"/>
    <col min="13807" max="14048" width="8.88671875" style="817"/>
    <col min="14049" max="14056" width="13.21875" style="817" customWidth="1"/>
    <col min="14057" max="14062" width="0" style="817" hidden="1" customWidth="1"/>
    <col min="14063" max="14304" width="8.88671875" style="817"/>
    <col min="14305" max="14312" width="13.21875" style="817" customWidth="1"/>
    <col min="14313" max="14318" width="0" style="817" hidden="1" customWidth="1"/>
    <col min="14319" max="14560" width="8.88671875" style="817"/>
    <col min="14561" max="14568" width="13.21875" style="817" customWidth="1"/>
    <col min="14569" max="14574" width="0" style="817" hidden="1" customWidth="1"/>
    <col min="14575" max="14816" width="8.88671875" style="817"/>
    <col min="14817" max="14824" width="13.21875" style="817" customWidth="1"/>
    <col min="14825" max="14830" width="0" style="817" hidden="1" customWidth="1"/>
    <col min="14831" max="15072" width="8.88671875" style="817"/>
    <col min="15073" max="15080" width="13.21875" style="817" customWidth="1"/>
    <col min="15081" max="15086" width="0" style="817" hidden="1" customWidth="1"/>
    <col min="15087" max="15328" width="8.88671875" style="817"/>
    <col min="15329" max="15336" width="13.21875" style="817" customWidth="1"/>
    <col min="15337" max="15342" width="0" style="817" hidden="1" customWidth="1"/>
    <col min="15343" max="15584" width="8.88671875" style="817"/>
    <col min="15585" max="15592" width="13.21875" style="817" customWidth="1"/>
    <col min="15593" max="15598" width="0" style="817" hidden="1" customWidth="1"/>
    <col min="15599" max="15840" width="8.88671875" style="817"/>
    <col min="15841" max="15848" width="13.21875" style="817" customWidth="1"/>
    <col min="15849" max="15854" width="0" style="817" hidden="1" customWidth="1"/>
    <col min="15855" max="16096" width="8.88671875" style="817"/>
    <col min="16097" max="16104" width="13.21875" style="817" customWidth="1"/>
    <col min="16105" max="16110" width="0" style="817" hidden="1" customWidth="1"/>
    <col min="16111" max="16384" width="8.88671875" style="817"/>
  </cols>
  <sheetData>
    <row r="1" spans="1:13" ht="20.25" customHeight="1">
      <c r="F1" s="818" t="s">
        <v>897</v>
      </c>
      <c r="M1" s="819"/>
    </row>
    <row r="2" spans="1:13" ht="30" customHeight="1">
      <c r="F2" s="820" t="s">
        <v>898</v>
      </c>
      <c r="G2" s="821"/>
      <c r="H2" s="821"/>
      <c r="I2" s="821"/>
      <c r="J2" s="821"/>
      <c r="K2" s="821"/>
      <c r="L2" s="821"/>
      <c r="M2" s="822"/>
    </row>
    <row r="3" spans="1:13" ht="20.25" customHeight="1">
      <c r="F3" s="823"/>
      <c r="M3" s="819"/>
    </row>
    <row r="4" spans="1:13" ht="20.25" customHeight="1" thickBot="1"/>
    <row r="5" spans="1:13" ht="32.450000000000003" customHeight="1" thickTop="1" thickBot="1">
      <c r="A5" s="817">
        <v>1</v>
      </c>
      <c r="F5" s="824" t="s">
        <v>899</v>
      </c>
      <c r="G5" s="825"/>
      <c r="H5" s="825"/>
      <c r="I5" s="825"/>
      <c r="J5" s="825"/>
      <c r="K5" s="825"/>
      <c r="L5" s="825"/>
      <c r="M5" s="825"/>
    </row>
    <row r="6" spans="1:13" ht="32.450000000000003" customHeight="1" thickTop="1">
      <c r="B6" s="817">
        <f>+A5</f>
        <v>1</v>
      </c>
      <c r="F6" s="824" t="s">
        <v>909</v>
      </c>
      <c r="G6" s="826"/>
      <c r="H6" s="825"/>
      <c r="I6" s="825"/>
      <c r="J6" s="825"/>
      <c r="K6" s="825"/>
      <c r="L6" s="825"/>
      <c r="M6" s="825"/>
    </row>
    <row r="7" spans="1:13" ht="32.450000000000003" customHeight="1">
      <c r="F7" s="827" t="s">
        <v>900</v>
      </c>
      <c r="G7" s="827"/>
      <c r="H7" s="828" t="s">
        <v>901</v>
      </c>
      <c r="I7" s="828" t="s">
        <v>886</v>
      </c>
      <c r="J7" s="828" t="s">
        <v>887</v>
      </c>
      <c r="K7" s="828" t="s">
        <v>883</v>
      </c>
      <c r="L7" s="828" t="s">
        <v>888</v>
      </c>
      <c r="M7" s="828" t="s">
        <v>889</v>
      </c>
    </row>
    <row r="8" spans="1:13" ht="32.450000000000003" customHeight="1">
      <c r="F8" s="817" t="s">
        <v>902</v>
      </c>
      <c r="J8" s="817" t="s">
        <v>892</v>
      </c>
      <c r="K8" s="829"/>
      <c r="L8" s="829">
        <f>ROUNDDOWN(K8*I8,0)</f>
        <v>0</v>
      </c>
    </row>
    <row r="9" spans="1:13" ht="32.450000000000003" customHeight="1">
      <c r="J9" s="817" t="s">
        <v>893</v>
      </c>
      <c r="K9" s="829">
        <f>+L8</f>
        <v>0</v>
      </c>
      <c r="L9" s="829">
        <f>ROUNDDOWN(K9*I9%,0)</f>
        <v>0</v>
      </c>
    </row>
    <row r="10" spans="1:13" ht="32.450000000000003" customHeight="1">
      <c r="C10" s="817">
        <f>+B6</f>
        <v>1</v>
      </c>
      <c r="G10" s="830" t="s">
        <v>891</v>
      </c>
      <c r="K10" s="829"/>
      <c r="L10" s="829">
        <f>SUM(L8:L9)</f>
        <v>0</v>
      </c>
    </row>
    <row r="11" spans="1:13" ht="32.450000000000003" customHeight="1">
      <c r="F11" s="817" t="s">
        <v>903</v>
      </c>
      <c r="J11" s="817" t="s">
        <v>894</v>
      </c>
      <c r="K11" s="829"/>
      <c r="L11" s="829">
        <f>ROUNDDOWN(K11*I11,0)</f>
        <v>0</v>
      </c>
    </row>
    <row r="12" spans="1:13" ht="32.450000000000003" customHeight="1">
      <c r="D12" s="817">
        <f>+C10</f>
        <v>1</v>
      </c>
      <c r="G12" s="830" t="s">
        <v>891</v>
      </c>
      <c r="K12" s="829"/>
      <c r="L12" s="829">
        <f>SUM(L11:L11)</f>
        <v>0</v>
      </c>
      <c r="M12" s="817" t="s">
        <v>895</v>
      </c>
    </row>
    <row r="13" spans="1:13" ht="32.450000000000003" customHeight="1">
      <c r="F13" s="817" t="s">
        <v>890</v>
      </c>
      <c r="J13" s="817" t="s">
        <v>885</v>
      </c>
      <c r="K13" s="829"/>
      <c r="L13" s="829">
        <f>ROUNDDOWN(K13*I13,0)</f>
        <v>0</v>
      </c>
    </row>
    <row r="14" spans="1:13" ht="32.450000000000003" customHeight="1">
      <c r="E14" s="817">
        <f>+D12</f>
        <v>1</v>
      </c>
      <c r="G14" s="830" t="s">
        <v>891</v>
      </c>
      <c r="K14" s="829"/>
      <c r="L14" s="829">
        <f>SUM(L13:L13)</f>
        <v>0</v>
      </c>
    </row>
    <row r="15" spans="1:13" ht="32.450000000000003" customHeight="1" thickBot="1">
      <c r="G15" s="830" t="s">
        <v>896</v>
      </c>
      <c r="K15" s="829"/>
      <c r="L15" s="829">
        <f>+L14+L10+L12</f>
        <v>0</v>
      </c>
      <c r="M15" s="817" t="s">
        <v>895</v>
      </c>
    </row>
    <row r="16" spans="1:13" ht="32.450000000000003" customHeight="1" thickTop="1" thickBot="1">
      <c r="F16" s="825"/>
      <c r="G16" s="825"/>
      <c r="H16" s="825"/>
      <c r="I16" s="825"/>
      <c r="J16" s="825"/>
      <c r="K16" s="825"/>
      <c r="L16" s="825"/>
      <c r="M16" s="825"/>
    </row>
    <row r="17" spans="1:13" ht="32.450000000000003" customHeight="1" thickTop="1" thickBot="1">
      <c r="A17" s="817">
        <f>+A5+1</f>
        <v>2</v>
      </c>
      <c r="F17" s="824" t="s">
        <v>899</v>
      </c>
      <c r="G17" s="825"/>
      <c r="H17" s="825"/>
      <c r="I17" s="825"/>
      <c r="J17" s="825"/>
      <c r="K17" s="825"/>
      <c r="L17" s="825"/>
      <c r="M17" s="825"/>
    </row>
    <row r="18" spans="1:13" ht="32.450000000000003" customHeight="1" thickTop="1">
      <c r="B18" s="817">
        <f>+A17</f>
        <v>2</v>
      </c>
      <c r="F18" s="824" t="s">
        <v>909</v>
      </c>
      <c r="G18" s="826"/>
      <c r="H18" s="825"/>
      <c r="I18" s="825"/>
      <c r="J18" s="825"/>
      <c r="K18" s="825"/>
      <c r="L18" s="825"/>
      <c r="M18" s="825"/>
    </row>
    <row r="19" spans="1:13" ht="32.450000000000003" customHeight="1">
      <c r="F19" s="827" t="s">
        <v>900</v>
      </c>
      <c r="G19" s="827"/>
      <c r="H19" s="828" t="s">
        <v>901</v>
      </c>
      <c r="I19" s="828" t="s">
        <v>886</v>
      </c>
      <c r="J19" s="828" t="s">
        <v>887</v>
      </c>
      <c r="K19" s="828" t="s">
        <v>883</v>
      </c>
      <c r="L19" s="828" t="s">
        <v>888</v>
      </c>
      <c r="M19" s="828" t="s">
        <v>889</v>
      </c>
    </row>
    <row r="20" spans="1:13" ht="32.450000000000003" customHeight="1">
      <c r="F20" s="817" t="s">
        <v>902</v>
      </c>
      <c r="J20" s="817" t="s">
        <v>892</v>
      </c>
      <c r="K20" s="829"/>
      <c r="L20" s="829">
        <f>ROUNDDOWN(K20*I20,0)</f>
        <v>0</v>
      </c>
    </row>
    <row r="21" spans="1:13" ht="32.450000000000003" customHeight="1">
      <c r="J21" s="817" t="s">
        <v>893</v>
      </c>
      <c r="K21" s="829">
        <f>+L20</f>
        <v>0</v>
      </c>
      <c r="L21" s="829">
        <f>ROUNDDOWN(K21*I21%,0)</f>
        <v>0</v>
      </c>
    </row>
    <row r="22" spans="1:13" ht="32.450000000000003" customHeight="1">
      <c r="C22" s="817">
        <f>+B18</f>
        <v>2</v>
      </c>
      <c r="G22" s="830" t="s">
        <v>891</v>
      </c>
      <c r="K22" s="829"/>
      <c r="L22" s="829">
        <f>SUM(L20:L21)</f>
        <v>0</v>
      </c>
    </row>
    <row r="23" spans="1:13" ht="32.450000000000003" customHeight="1">
      <c r="F23" s="817" t="s">
        <v>903</v>
      </c>
      <c r="J23" s="817" t="s">
        <v>894</v>
      </c>
      <c r="K23" s="829"/>
      <c r="L23" s="829">
        <f>ROUNDDOWN(K23*I23,0)</f>
        <v>0</v>
      </c>
    </row>
    <row r="24" spans="1:13" ht="32.450000000000003" customHeight="1">
      <c r="D24" s="817">
        <f>+C22</f>
        <v>2</v>
      </c>
      <c r="G24" s="830" t="s">
        <v>891</v>
      </c>
      <c r="K24" s="829"/>
      <c r="L24" s="829">
        <f>SUM(L23:L23)</f>
        <v>0</v>
      </c>
      <c r="M24" s="817" t="s">
        <v>895</v>
      </c>
    </row>
    <row r="25" spans="1:13" ht="32.450000000000003" customHeight="1">
      <c r="F25" s="817" t="s">
        <v>890</v>
      </c>
      <c r="J25" s="817" t="s">
        <v>885</v>
      </c>
      <c r="K25" s="829"/>
      <c r="L25" s="829">
        <f>ROUNDDOWN(K25*I25,0)</f>
        <v>0</v>
      </c>
    </row>
    <row r="26" spans="1:13" ht="32.450000000000003" customHeight="1">
      <c r="E26" s="817">
        <f>+D24</f>
        <v>2</v>
      </c>
      <c r="G26" s="830" t="s">
        <v>891</v>
      </c>
      <c r="K26" s="829"/>
      <c r="L26" s="829">
        <f>SUM(L25:L25)</f>
        <v>0</v>
      </c>
    </row>
    <row r="27" spans="1:13" ht="32.450000000000003" customHeight="1" thickBot="1">
      <c r="G27" s="830" t="s">
        <v>896</v>
      </c>
      <c r="K27" s="829"/>
      <c r="L27" s="829">
        <f>+L26+L22+L24</f>
        <v>0</v>
      </c>
      <c r="M27" s="817" t="s">
        <v>895</v>
      </c>
    </row>
    <row r="28" spans="1:13" ht="35.1" customHeight="1" thickTop="1" thickBot="1">
      <c r="F28" s="825"/>
      <c r="G28" s="825"/>
      <c r="H28" s="825"/>
      <c r="I28" s="825"/>
      <c r="J28" s="825"/>
      <c r="K28" s="825"/>
      <c r="L28" s="825"/>
      <c r="M28" s="825"/>
    </row>
    <row r="29" spans="1:13" ht="34.700000000000003" customHeight="1" thickTop="1" thickBot="1">
      <c r="A29" s="817">
        <f>+A17+1</f>
        <v>3</v>
      </c>
      <c r="F29" s="824" t="s">
        <v>899</v>
      </c>
      <c r="G29" s="825"/>
      <c r="H29" s="825"/>
      <c r="I29" s="825"/>
      <c r="J29" s="825"/>
      <c r="K29" s="825"/>
      <c r="L29" s="825"/>
      <c r="M29" s="825"/>
    </row>
    <row r="30" spans="1:13" ht="34.700000000000003" customHeight="1" thickTop="1">
      <c r="B30" s="817">
        <f>+A29</f>
        <v>3</v>
      </c>
      <c r="F30" s="824" t="s">
        <v>909</v>
      </c>
      <c r="G30" s="826"/>
      <c r="H30" s="825"/>
      <c r="I30" s="825"/>
      <c r="J30" s="825"/>
      <c r="K30" s="825"/>
      <c r="L30" s="825"/>
      <c r="M30" s="825"/>
    </row>
    <row r="31" spans="1:13" ht="34.700000000000003" customHeight="1">
      <c r="F31" s="827" t="s">
        <v>900</v>
      </c>
      <c r="G31" s="827"/>
      <c r="H31" s="828" t="s">
        <v>901</v>
      </c>
      <c r="I31" s="828" t="s">
        <v>886</v>
      </c>
      <c r="J31" s="828" t="s">
        <v>887</v>
      </c>
      <c r="K31" s="828" t="s">
        <v>883</v>
      </c>
      <c r="L31" s="828" t="s">
        <v>888</v>
      </c>
      <c r="M31" s="828" t="s">
        <v>889</v>
      </c>
    </row>
    <row r="32" spans="1:13" ht="34.700000000000003" customHeight="1">
      <c r="F32" s="817" t="s">
        <v>902</v>
      </c>
      <c r="J32" s="817" t="s">
        <v>892</v>
      </c>
      <c r="K32" s="829"/>
      <c r="L32" s="829">
        <f>ROUNDDOWN(K32*I32,0)</f>
        <v>0</v>
      </c>
    </row>
    <row r="33" spans="1:13" ht="34.700000000000003" customHeight="1">
      <c r="J33" s="817" t="s">
        <v>893</v>
      </c>
      <c r="K33" s="829">
        <f>+L32</f>
        <v>0</v>
      </c>
      <c r="L33" s="829">
        <f>ROUNDDOWN(K33*I33%,0)</f>
        <v>0</v>
      </c>
    </row>
    <row r="34" spans="1:13" ht="34.700000000000003" customHeight="1">
      <c r="C34" s="817">
        <f>+B30</f>
        <v>3</v>
      </c>
      <c r="G34" s="830" t="s">
        <v>891</v>
      </c>
      <c r="K34" s="829"/>
      <c r="L34" s="829">
        <f>SUM(L32:L33)</f>
        <v>0</v>
      </c>
    </row>
    <row r="35" spans="1:13" ht="34.700000000000003" customHeight="1">
      <c r="F35" s="817" t="s">
        <v>903</v>
      </c>
      <c r="J35" s="817" t="s">
        <v>894</v>
      </c>
      <c r="K35" s="829"/>
      <c r="L35" s="829">
        <f>ROUNDDOWN(K35*I35,0)</f>
        <v>0</v>
      </c>
    </row>
    <row r="36" spans="1:13" ht="34.700000000000003" customHeight="1">
      <c r="D36" s="817">
        <f>+C34</f>
        <v>3</v>
      </c>
      <c r="G36" s="830" t="s">
        <v>891</v>
      </c>
      <c r="K36" s="829"/>
      <c r="L36" s="829">
        <f>SUM(L35:L35)</f>
        <v>0</v>
      </c>
      <c r="M36" s="817" t="s">
        <v>895</v>
      </c>
    </row>
    <row r="37" spans="1:13" ht="34.700000000000003" customHeight="1">
      <c r="F37" s="817" t="s">
        <v>890</v>
      </c>
      <c r="J37" s="817" t="s">
        <v>885</v>
      </c>
      <c r="K37" s="829"/>
      <c r="L37" s="829">
        <f>ROUNDDOWN(K37*I37,0)</f>
        <v>0</v>
      </c>
    </row>
    <row r="38" spans="1:13" ht="34.700000000000003" customHeight="1">
      <c r="E38" s="817">
        <f>+D36</f>
        <v>3</v>
      </c>
      <c r="G38" s="830" t="s">
        <v>891</v>
      </c>
      <c r="K38" s="829"/>
      <c r="L38" s="829">
        <f>SUM(L37:L37)</f>
        <v>0</v>
      </c>
    </row>
    <row r="39" spans="1:13" ht="34.700000000000003" customHeight="1" thickBot="1">
      <c r="G39" s="830" t="s">
        <v>896</v>
      </c>
      <c r="K39" s="829"/>
      <c r="L39" s="829">
        <f>+L38+L34+L36</f>
        <v>0</v>
      </c>
      <c r="M39" s="817" t="s">
        <v>895</v>
      </c>
    </row>
    <row r="40" spans="1:13" ht="34.700000000000003" customHeight="1" thickTop="1" thickBot="1">
      <c r="F40" s="825"/>
      <c r="G40" s="825"/>
      <c r="H40" s="825"/>
      <c r="I40" s="825"/>
      <c r="J40" s="825"/>
      <c r="K40" s="825"/>
      <c r="L40" s="825"/>
      <c r="M40" s="825"/>
    </row>
    <row r="41" spans="1:13" ht="34.700000000000003" customHeight="1" thickTop="1" thickBot="1">
      <c r="A41" s="817">
        <f>+A29+1</f>
        <v>4</v>
      </c>
      <c r="F41" s="824" t="s">
        <v>899</v>
      </c>
      <c r="G41" s="825"/>
      <c r="H41" s="825"/>
      <c r="I41" s="825"/>
      <c r="J41" s="825"/>
      <c r="K41" s="825"/>
      <c r="L41" s="825"/>
      <c r="M41" s="825"/>
    </row>
    <row r="42" spans="1:13" ht="34.700000000000003" customHeight="1" thickTop="1">
      <c r="B42" s="817">
        <f>+A41</f>
        <v>4</v>
      </c>
      <c r="F42" s="824" t="s">
        <v>909</v>
      </c>
      <c r="G42" s="826"/>
      <c r="H42" s="825"/>
      <c r="I42" s="825"/>
      <c r="J42" s="825"/>
      <c r="K42" s="825"/>
      <c r="L42" s="825"/>
      <c r="M42" s="825"/>
    </row>
    <row r="43" spans="1:13" ht="34.700000000000003" customHeight="1">
      <c r="F43" s="827" t="s">
        <v>900</v>
      </c>
      <c r="G43" s="827"/>
      <c r="H43" s="828" t="s">
        <v>901</v>
      </c>
      <c r="I43" s="828" t="s">
        <v>886</v>
      </c>
      <c r="J43" s="828" t="s">
        <v>887</v>
      </c>
      <c r="K43" s="828" t="s">
        <v>883</v>
      </c>
      <c r="L43" s="828" t="s">
        <v>888</v>
      </c>
      <c r="M43" s="828" t="s">
        <v>889</v>
      </c>
    </row>
    <row r="44" spans="1:13" ht="34.700000000000003" customHeight="1">
      <c r="F44" s="817" t="s">
        <v>902</v>
      </c>
      <c r="J44" s="817" t="s">
        <v>892</v>
      </c>
      <c r="K44" s="829"/>
      <c r="L44" s="829">
        <f>ROUNDDOWN(K44*I44,0)</f>
        <v>0</v>
      </c>
    </row>
    <row r="45" spans="1:13" ht="34.700000000000003" customHeight="1">
      <c r="J45" s="817" t="s">
        <v>893</v>
      </c>
      <c r="K45" s="829">
        <f>+L44</f>
        <v>0</v>
      </c>
      <c r="L45" s="829">
        <f>ROUNDDOWN(K45*I45%,0)</f>
        <v>0</v>
      </c>
    </row>
    <row r="46" spans="1:13" ht="34.700000000000003" customHeight="1">
      <c r="C46" s="817">
        <f>+B42</f>
        <v>4</v>
      </c>
      <c r="G46" s="830" t="s">
        <v>891</v>
      </c>
      <c r="K46" s="829"/>
      <c r="L46" s="829">
        <f>SUM(L44:L45)</f>
        <v>0</v>
      </c>
    </row>
    <row r="47" spans="1:13" ht="34.700000000000003" customHeight="1">
      <c r="F47" s="817" t="s">
        <v>903</v>
      </c>
      <c r="J47" s="817" t="s">
        <v>894</v>
      </c>
      <c r="K47" s="829"/>
      <c r="L47" s="829">
        <f>ROUNDDOWN(K47*I47,0)</f>
        <v>0</v>
      </c>
    </row>
    <row r="48" spans="1:13" ht="34.700000000000003" customHeight="1">
      <c r="D48" s="817">
        <f>+C46</f>
        <v>4</v>
      </c>
      <c r="G48" s="830" t="s">
        <v>891</v>
      </c>
      <c r="K48" s="829"/>
      <c r="L48" s="829">
        <f>SUM(L47:L47)</f>
        <v>0</v>
      </c>
      <c r="M48" s="817" t="s">
        <v>895</v>
      </c>
    </row>
    <row r="49" spans="1:13" ht="34.700000000000003" customHeight="1">
      <c r="F49" s="817" t="s">
        <v>890</v>
      </c>
      <c r="J49" s="817" t="s">
        <v>885</v>
      </c>
      <c r="K49" s="829"/>
      <c r="L49" s="829">
        <f>ROUNDDOWN(K49*I49,0)</f>
        <v>0</v>
      </c>
    </row>
    <row r="50" spans="1:13" ht="34.700000000000003" customHeight="1">
      <c r="E50" s="817">
        <f>+D48</f>
        <v>4</v>
      </c>
      <c r="G50" s="830" t="s">
        <v>891</v>
      </c>
      <c r="K50" s="829"/>
      <c r="L50" s="829">
        <f>SUM(L49:L49)</f>
        <v>0</v>
      </c>
    </row>
    <row r="51" spans="1:13" ht="34.700000000000003" customHeight="1" thickBot="1">
      <c r="G51" s="830" t="s">
        <v>896</v>
      </c>
      <c r="K51" s="829"/>
      <c r="L51" s="829">
        <f>+L50+L46+L48</f>
        <v>0</v>
      </c>
      <c r="M51" s="817" t="s">
        <v>895</v>
      </c>
    </row>
    <row r="52" spans="1:13" ht="34.700000000000003" customHeight="1" thickTop="1" thickBot="1">
      <c r="F52" s="825"/>
      <c r="G52" s="825"/>
      <c r="H52" s="825"/>
      <c r="I52" s="825"/>
      <c r="J52" s="825"/>
      <c r="K52" s="825"/>
      <c r="L52" s="825"/>
      <c r="M52" s="825"/>
    </row>
    <row r="53" spans="1:13" ht="34.700000000000003" customHeight="1" thickTop="1" thickBot="1">
      <c r="A53" s="817">
        <f>+A41+1</f>
        <v>5</v>
      </c>
      <c r="F53" s="824" t="s">
        <v>899</v>
      </c>
      <c r="G53" s="825"/>
      <c r="H53" s="825"/>
      <c r="I53" s="825"/>
      <c r="J53" s="825"/>
      <c r="K53" s="825"/>
      <c r="L53" s="825"/>
      <c r="M53" s="825"/>
    </row>
    <row r="54" spans="1:13" ht="34.700000000000003" customHeight="1" thickTop="1">
      <c r="B54" s="817">
        <f>+A53</f>
        <v>5</v>
      </c>
      <c r="F54" s="824" t="s">
        <v>909</v>
      </c>
      <c r="G54" s="826"/>
      <c r="H54" s="825"/>
      <c r="I54" s="825"/>
      <c r="J54" s="825"/>
      <c r="K54" s="825"/>
      <c r="L54" s="825"/>
      <c r="M54" s="825"/>
    </row>
    <row r="55" spans="1:13" ht="34.700000000000003" customHeight="1">
      <c r="F55" s="827" t="s">
        <v>900</v>
      </c>
      <c r="G55" s="827"/>
      <c r="H55" s="828" t="s">
        <v>901</v>
      </c>
      <c r="I55" s="828" t="s">
        <v>886</v>
      </c>
      <c r="J55" s="828" t="s">
        <v>887</v>
      </c>
      <c r="K55" s="828" t="s">
        <v>883</v>
      </c>
      <c r="L55" s="828" t="s">
        <v>888</v>
      </c>
      <c r="M55" s="828" t="s">
        <v>889</v>
      </c>
    </row>
    <row r="56" spans="1:13" ht="34.700000000000003" customHeight="1">
      <c r="F56" s="817" t="s">
        <v>902</v>
      </c>
      <c r="J56" s="817" t="s">
        <v>892</v>
      </c>
      <c r="K56" s="829"/>
      <c r="L56" s="829">
        <f>ROUNDDOWN(K56*I56,0)</f>
        <v>0</v>
      </c>
    </row>
    <row r="57" spans="1:13" ht="34.700000000000003" customHeight="1">
      <c r="J57" s="817" t="s">
        <v>893</v>
      </c>
      <c r="K57" s="829">
        <f>+L56</f>
        <v>0</v>
      </c>
      <c r="L57" s="829">
        <f>ROUNDDOWN(K57*I57%,0)</f>
        <v>0</v>
      </c>
    </row>
    <row r="58" spans="1:13" ht="34.700000000000003" customHeight="1">
      <c r="C58" s="817">
        <f>+B54</f>
        <v>5</v>
      </c>
      <c r="G58" s="830" t="s">
        <v>891</v>
      </c>
      <c r="K58" s="829"/>
      <c r="L58" s="829">
        <f>SUM(L56:L57)</f>
        <v>0</v>
      </c>
    </row>
    <row r="59" spans="1:13" ht="34.700000000000003" customHeight="1">
      <c r="F59" s="817" t="s">
        <v>903</v>
      </c>
      <c r="J59" s="817" t="s">
        <v>894</v>
      </c>
      <c r="K59" s="829"/>
      <c r="L59" s="829">
        <f>ROUNDDOWN(K59*I59,0)</f>
        <v>0</v>
      </c>
    </row>
    <row r="60" spans="1:13" ht="34.700000000000003" customHeight="1">
      <c r="D60" s="817">
        <f>+C58</f>
        <v>5</v>
      </c>
      <c r="G60" s="830" t="s">
        <v>891</v>
      </c>
      <c r="K60" s="829"/>
      <c r="L60" s="829">
        <f>SUM(L59:L59)</f>
        <v>0</v>
      </c>
      <c r="M60" s="817" t="s">
        <v>895</v>
      </c>
    </row>
    <row r="61" spans="1:13" ht="34.700000000000003" customHeight="1">
      <c r="F61" s="817" t="s">
        <v>890</v>
      </c>
      <c r="J61" s="817" t="s">
        <v>885</v>
      </c>
      <c r="K61" s="829"/>
      <c r="L61" s="829">
        <f>ROUNDDOWN(K61*I61,0)</f>
        <v>0</v>
      </c>
    </row>
    <row r="62" spans="1:13" ht="34.700000000000003" customHeight="1">
      <c r="E62" s="817">
        <f>+D60</f>
        <v>5</v>
      </c>
      <c r="G62" s="830" t="s">
        <v>891</v>
      </c>
      <c r="K62" s="829"/>
      <c r="L62" s="829">
        <f>SUM(L61:L61)</f>
        <v>0</v>
      </c>
    </row>
    <row r="63" spans="1:13" ht="34.700000000000003" customHeight="1" thickBot="1">
      <c r="G63" s="830" t="s">
        <v>896</v>
      </c>
      <c r="K63" s="829"/>
      <c r="L63" s="829">
        <f>+L62+L58+L60</f>
        <v>0</v>
      </c>
      <c r="M63" s="817" t="s">
        <v>895</v>
      </c>
    </row>
    <row r="64" spans="1:13" ht="34.700000000000003" customHeight="1" thickTop="1" thickBot="1">
      <c r="F64" s="825"/>
      <c r="G64" s="825"/>
      <c r="H64" s="825"/>
      <c r="I64" s="825"/>
      <c r="J64" s="825"/>
      <c r="K64" s="825"/>
      <c r="L64" s="825"/>
      <c r="M64" s="825"/>
    </row>
    <row r="65" spans="1:13" ht="34.700000000000003" customHeight="1" thickTop="1" thickBot="1">
      <c r="A65" s="817">
        <f>+A53+1</f>
        <v>6</v>
      </c>
      <c r="F65" s="824" t="s">
        <v>899</v>
      </c>
      <c r="G65" s="825"/>
      <c r="H65" s="825"/>
      <c r="I65" s="825"/>
      <c r="J65" s="825"/>
      <c r="K65" s="825"/>
      <c r="L65" s="825"/>
      <c r="M65" s="825"/>
    </row>
    <row r="66" spans="1:13" ht="34.700000000000003" customHeight="1" thickTop="1">
      <c r="B66" s="817">
        <f>+A65</f>
        <v>6</v>
      </c>
      <c r="F66" s="824" t="s">
        <v>909</v>
      </c>
      <c r="G66" s="826"/>
      <c r="H66" s="825"/>
      <c r="I66" s="825"/>
      <c r="J66" s="825"/>
      <c r="K66" s="825"/>
      <c r="L66" s="825"/>
      <c r="M66" s="825"/>
    </row>
    <row r="67" spans="1:13" ht="34.700000000000003" customHeight="1">
      <c r="F67" s="827" t="s">
        <v>900</v>
      </c>
      <c r="G67" s="827"/>
      <c r="H67" s="828" t="s">
        <v>901</v>
      </c>
      <c r="I67" s="828" t="s">
        <v>886</v>
      </c>
      <c r="J67" s="828" t="s">
        <v>887</v>
      </c>
      <c r="K67" s="828" t="s">
        <v>883</v>
      </c>
      <c r="L67" s="828" t="s">
        <v>888</v>
      </c>
      <c r="M67" s="828" t="s">
        <v>889</v>
      </c>
    </row>
    <row r="68" spans="1:13" ht="34.700000000000003" customHeight="1">
      <c r="F68" s="817" t="s">
        <v>902</v>
      </c>
      <c r="J68" s="817" t="s">
        <v>892</v>
      </c>
      <c r="K68" s="829"/>
      <c r="L68" s="829">
        <f>ROUNDDOWN(K68*I68,0)</f>
        <v>0</v>
      </c>
    </row>
    <row r="69" spans="1:13" ht="34.700000000000003" customHeight="1">
      <c r="J69" s="817" t="s">
        <v>893</v>
      </c>
      <c r="K69" s="829">
        <f>+L68</f>
        <v>0</v>
      </c>
      <c r="L69" s="829">
        <f>ROUNDDOWN(K69*I69%,0)</f>
        <v>0</v>
      </c>
    </row>
    <row r="70" spans="1:13" ht="34.700000000000003" customHeight="1">
      <c r="C70" s="817">
        <f>+B66</f>
        <v>6</v>
      </c>
      <c r="G70" s="830" t="s">
        <v>891</v>
      </c>
      <c r="K70" s="829"/>
      <c r="L70" s="829">
        <f>SUM(L68:L69)</f>
        <v>0</v>
      </c>
    </row>
    <row r="71" spans="1:13" ht="34.700000000000003" customHeight="1">
      <c r="F71" s="817" t="s">
        <v>903</v>
      </c>
      <c r="J71" s="817" t="s">
        <v>894</v>
      </c>
      <c r="K71" s="829"/>
      <c r="L71" s="829">
        <f>ROUNDDOWN(K71*I71,0)</f>
        <v>0</v>
      </c>
    </row>
    <row r="72" spans="1:13" ht="34.700000000000003" customHeight="1">
      <c r="D72" s="817">
        <f>+C70</f>
        <v>6</v>
      </c>
      <c r="G72" s="830" t="s">
        <v>891</v>
      </c>
      <c r="K72" s="829"/>
      <c r="L72" s="829">
        <f>SUM(L71:L71)</f>
        <v>0</v>
      </c>
      <c r="M72" s="817" t="s">
        <v>895</v>
      </c>
    </row>
    <row r="73" spans="1:13" ht="34.700000000000003" customHeight="1">
      <c r="F73" s="817" t="s">
        <v>890</v>
      </c>
      <c r="J73" s="817" t="s">
        <v>885</v>
      </c>
      <c r="K73" s="829"/>
      <c r="L73" s="829">
        <f>ROUNDDOWN(K73*I73,0)</f>
        <v>0</v>
      </c>
    </row>
    <row r="74" spans="1:13" ht="34.700000000000003" customHeight="1">
      <c r="E74" s="817">
        <f>+D72</f>
        <v>6</v>
      </c>
      <c r="G74" s="830" t="s">
        <v>891</v>
      </c>
      <c r="K74" s="829"/>
      <c r="L74" s="829">
        <f>SUM(L73:L73)</f>
        <v>0</v>
      </c>
    </row>
    <row r="75" spans="1:13" ht="34.700000000000003" customHeight="1" thickBot="1">
      <c r="G75" s="830" t="s">
        <v>896</v>
      </c>
      <c r="K75" s="829"/>
      <c r="L75" s="829">
        <f>+L74+L70+L72</f>
        <v>0</v>
      </c>
      <c r="M75" s="817" t="s">
        <v>895</v>
      </c>
    </row>
    <row r="76" spans="1:13" ht="34.700000000000003" customHeight="1" thickTop="1" thickBot="1">
      <c r="F76" s="825"/>
      <c r="G76" s="825"/>
      <c r="H76" s="825"/>
      <c r="I76" s="825"/>
      <c r="J76" s="825"/>
      <c r="K76" s="825"/>
      <c r="L76" s="825"/>
      <c r="M76" s="825"/>
    </row>
    <row r="77" spans="1:13" ht="34.700000000000003" customHeight="1" thickTop="1" thickBot="1">
      <c r="A77" s="817">
        <f>+A65+1</f>
        <v>7</v>
      </c>
      <c r="F77" s="824" t="s">
        <v>899</v>
      </c>
      <c r="G77" s="825"/>
      <c r="H77" s="825"/>
      <c r="I77" s="825"/>
      <c r="J77" s="825"/>
      <c r="K77" s="825"/>
      <c r="L77" s="825"/>
      <c r="M77" s="825"/>
    </row>
    <row r="78" spans="1:13" ht="34.700000000000003" customHeight="1" thickTop="1">
      <c r="B78" s="817">
        <f>+A77</f>
        <v>7</v>
      </c>
      <c r="F78" s="824" t="s">
        <v>909</v>
      </c>
      <c r="G78" s="826"/>
      <c r="H78" s="825"/>
      <c r="I78" s="825"/>
      <c r="J78" s="825"/>
      <c r="K78" s="825"/>
      <c r="L78" s="825"/>
      <c r="M78" s="825"/>
    </row>
    <row r="79" spans="1:13" ht="34.700000000000003" customHeight="1">
      <c r="F79" s="827" t="s">
        <v>900</v>
      </c>
      <c r="G79" s="827"/>
      <c r="H79" s="828" t="s">
        <v>901</v>
      </c>
      <c r="I79" s="828" t="s">
        <v>886</v>
      </c>
      <c r="J79" s="828" t="s">
        <v>887</v>
      </c>
      <c r="K79" s="828" t="s">
        <v>883</v>
      </c>
      <c r="L79" s="828" t="s">
        <v>888</v>
      </c>
      <c r="M79" s="828" t="s">
        <v>889</v>
      </c>
    </row>
    <row r="80" spans="1:13" ht="34.700000000000003" customHeight="1">
      <c r="F80" s="817" t="s">
        <v>902</v>
      </c>
      <c r="J80" s="817" t="s">
        <v>892</v>
      </c>
      <c r="K80" s="829"/>
      <c r="L80" s="829">
        <f>ROUNDDOWN(K80*I80,0)</f>
        <v>0</v>
      </c>
    </row>
    <row r="81" spans="1:13" ht="34.700000000000003" customHeight="1">
      <c r="J81" s="817" t="s">
        <v>893</v>
      </c>
      <c r="K81" s="829">
        <f>+L80</f>
        <v>0</v>
      </c>
      <c r="L81" s="829">
        <f>ROUNDDOWN(K81*I81%,0)</f>
        <v>0</v>
      </c>
    </row>
    <row r="82" spans="1:13" ht="34.700000000000003" customHeight="1">
      <c r="C82" s="817">
        <f>+B78</f>
        <v>7</v>
      </c>
      <c r="G82" s="830" t="s">
        <v>891</v>
      </c>
      <c r="K82" s="829"/>
      <c r="L82" s="829">
        <f>SUM(L80:L81)</f>
        <v>0</v>
      </c>
    </row>
    <row r="83" spans="1:13" ht="34.700000000000003" customHeight="1">
      <c r="F83" s="817" t="s">
        <v>903</v>
      </c>
      <c r="J83" s="817" t="s">
        <v>894</v>
      </c>
      <c r="K83" s="829"/>
      <c r="L83" s="829">
        <f>ROUNDDOWN(K83*I83,0)</f>
        <v>0</v>
      </c>
    </row>
    <row r="84" spans="1:13" ht="34.700000000000003" customHeight="1">
      <c r="D84" s="817">
        <f>+C82</f>
        <v>7</v>
      </c>
      <c r="G84" s="830" t="s">
        <v>891</v>
      </c>
      <c r="K84" s="829"/>
      <c r="L84" s="829">
        <f>SUM(L83:L83)</f>
        <v>0</v>
      </c>
      <c r="M84" s="817" t="s">
        <v>895</v>
      </c>
    </row>
    <row r="85" spans="1:13" ht="34.700000000000003" customHeight="1">
      <c r="F85" s="817" t="s">
        <v>890</v>
      </c>
      <c r="J85" s="817" t="s">
        <v>885</v>
      </c>
      <c r="K85" s="829"/>
      <c r="L85" s="829">
        <f>ROUNDDOWN(K85*I85,0)</f>
        <v>0</v>
      </c>
    </row>
    <row r="86" spans="1:13" ht="34.700000000000003" customHeight="1">
      <c r="E86" s="817">
        <f>+D84</f>
        <v>7</v>
      </c>
      <c r="G86" s="830" t="s">
        <v>891</v>
      </c>
      <c r="K86" s="829"/>
      <c r="L86" s="829">
        <f>SUM(L85:L85)</f>
        <v>0</v>
      </c>
    </row>
    <row r="87" spans="1:13" ht="34.700000000000003" customHeight="1" thickBot="1">
      <c r="G87" s="830" t="s">
        <v>896</v>
      </c>
      <c r="K87" s="829"/>
      <c r="L87" s="829">
        <f>+L86+L82+L84</f>
        <v>0</v>
      </c>
      <c r="M87" s="817" t="s">
        <v>895</v>
      </c>
    </row>
    <row r="88" spans="1:13" ht="34.700000000000003" customHeight="1" thickTop="1" thickBot="1">
      <c r="F88" s="825"/>
      <c r="G88" s="825"/>
      <c r="H88" s="825"/>
      <c r="I88" s="825"/>
      <c r="J88" s="825"/>
      <c r="K88" s="825"/>
      <c r="L88" s="825"/>
      <c r="M88" s="825"/>
    </row>
    <row r="89" spans="1:13" ht="34.700000000000003" customHeight="1" thickTop="1" thickBot="1">
      <c r="A89" s="817">
        <f>+A77+1</f>
        <v>8</v>
      </c>
      <c r="F89" s="824" t="s">
        <v>899</v>
      </c>
      <c r="G89" s="825"/>
      <c r="H89" s="825"/>
      <c r="I89" s="825"/>
      <c r="J89" s="825"/>
      <c r="K89" s="825"/>
      <c r="L89" s="825"/>
      <c r="M89" s="825"/>
    </row>
    <row r="90" spans="1:13" ht="34.700000000000003" customHeight="1" thickTop="1">
      <c r="B90" s="817">
        <f>+A89</f>
        <v>8</v>
      </c>
      <c r="F90" s="824" t="s">
        <v>909</v>
      </c>
      <c r="G90" s="826"/>
      <c r="H90" s="825"/>
      <c r="I90" s="825"/>
      <c r="J90" s="825"/>
      <c r="K90" s="825"/>
      <c r="L90" s="825"/>
      <c r="M90" s="825"/>
    </row>
    <row r="91" spans="1:13" ht="34.700000000000003" customHeight="1">
      <c r="F91" s="827" t="s">
        <v>900</v>
      </c>
      <c r="G91" s="827"/>
      <c r="H91" s="828" t="s">
        <v>901</v>
      </c>
      <c r="I91" s="828" t="s">
        <v>886</v>
      </c>
      <c r="J91" s="828" t="s">
        <v>887</v>
      </c>
      <c r="K91" s="828" t="s">
        <v>883</v>
      </c>
      <c r="L91" s="828" t="s">
        <v>888</v>
      </c>
      <c r="M91" s="828" t="s">
        <v>889</v>
      </c>
    </row>
    <row r="92" spans="1:13" ht="34.700000000000003" customHeight="1">
      <c r="F92" s="817" t="s">
        <v>902</v>
      </c>
      <c r="J92" s="817" t="s">
        <v>892</v>
      </c>
      <c r="K92" s="829"/>
      <c r="L92" s="829">
        <f>ROUNDDOWN(K92*I92,0)</f>
        <v>0</v>
      </c>
    </row>
    <row r="93" spans="1:13" ht="34.700000000000003" customHeight="1">
      <c r="J93" s="817" t="s">
        <v>893</v>
      </c>
      <c r="K93" s="829">
        <f>+L92</f>
        <v>0</v>
      </c>
      <c r="L93" s="829">
        <f>ROUNDDOWN(K93*I93%,0)</f>
        <v>0</v>
      </c>
    </row>
    <row r="94" spans="1:13" ht="34.700000000000003" customHeight="1">
      <c r="C94" s="817">
        <f>+B90</f>
        <v>8</v>
      </c>
      <c r="G94" s="830" t="s">
        <v>891</v>
      </c>
      <c r="K94" s="829"/>
      <c r="L94" s="829">
        <f>SUM(L92:L93)</f>
        <v>0</v>
      </c>
    </row>
    <row r="95" spans="1:13" ht="34.700000000000003" customHeight="1">
      <c r="F95" s="817" t="s">
        <v>903</v>
      </c>
      <c r="J95" s="817" t="s">
        <v>894</v>
      </c>
      <c r="K95" s="829"/>
      <c r="L95" s="829">
        <f>ROUNDDOWN(K95*I95,0)</f>
        <v>0</v>
      </c>
    </row>
    <row r="96" spans="1:13" ht="34.700000000000003" customHeight="1">
      <c r="D96" s="817">
        <f>+C94</f>
        <v>8</v>
      </c>
      <c r="G96" s="830" t="s">
        <v>891</v>
      </c>
      <c r="K96" s="829"/>
      <c r="L96" s="829">
        <f>SUM(L95:L95)</f>
        <v>0</v>
      </c>
      <c r="M96" s="817" t="s">
        <v>895</v>
      </c>
    </row>
    <row r="97" spans="1:13" ht="34.700000000000003" customHeight="1">
      <c r="F97" s="817" t="s">
        <v>890</v>
      </c>
      <c r="J97" s="817" t="s">
        <v>885</v>
      </c>
      <c r="K97" s="829"/>
      <c r="L97" s="829">
        <f>ROUNDDOWN(K97*I97,0)</f>
        <v>0</v>
      </c>
    </row>
    <row r="98" spans="1:13" ht="34.700000000000003" customHeight="1">
      <c r="E98" s="817">
        <f>+D96</f>
        <v>8</v>
      </c>
      <c r="G98" s="830" t="s">
        <v>891</v>
      </c>
      <c r="K98" s="829"/>
      <c r="L98" s="829">
        <f>SUM(L97:L97)</f>
        <v>0</v>
      </c>
    </row>
    <row r="99" spans="1:13" ht="34.700000000000003" customHeight="1" thickBot="1">
      <c r="G99" s="830" t="s">
        <v>896</v>
      </c>
      <c r="K99" s="829"/>
      <c r="L99" s="829">
        <f>+L98+L94+L96</f>
        <v>0</v>
      </c>
      <c r="M99" s="817" t="s">
        <v>895</v>
      </c>
    </row>
    <row r="100" spans="1:13" ht="34.700000000000003" customHeight="1" thickTop="1" thickBot="1">
      <c r="F100" s="825"/>
      <c r="G100" s="825"/>
      <c r="H100" s="825"/>
      <c r="I100" s="825"/>
      <c r="J100" s="825"/>
      <c r="K100" s="825"/>
      <c r="L100" s="825"/>
      <c r="M100" s="825"/>
    </row>
    <row r="101" spans="1:13" ht="34.700000000000003" customHeight="1" thickTop="1" thickBot="1">
      <c r="A101" s="817">
        <f>+A89+1</f>
        <v>9</v>
      </c>
      <c r="F101" s="824" t="s">
        <v>899</v>
      </c>
      <c r="G101" s="825"/>
      <c r="H101" s="825"/>
      <c r="I101" s="825"/>
      <c r="J101" s="825"/>
      <c r="K101" s="825"/>
      <c r="L101" s="825"/>
      <c r="M101" s="825"/>
    </row>
    <row r="102" spans="1:13" ht="34.700000000000003" customHeight="1" thickTop="1">
      <c r="B102" s="817">
        <f>+A101</f>
        <v>9</v>
      </c>
      <c r="F102" s="824" t="s">
        <v>909</v>
      </c>
      <c r="G102" s="826"/>
      <c r="H102" s="825"/>
      <c r="I102" s="825"/>
      <c r="J102" s="825"/>
      <c r="K102" s="825"/>
      <c r="L102" s="825"/>
      <c r="M102" s="825"/>
    </row>
    <row r="103" spans="1:13" ht="34.700000000000003" customHeight="1">
      <c r="F103" s="827" t="s">
        <v>900</v>
      </c>
      <c r="G103" s="827"/>
      <c r="H103" s="828" t="s">
        <v>901</v>
      </c>
      <c r="I103" s="828" t="s">
        <v>886</v>
      </c>
      <c r="J103" s="828" t="s">
        <v>887</v>
      </c>
      <c r="K103" s="828" t="s">
        <v>883</v>
      </c>
      <c r="L103" s="828" t="s">
        <v>888</v>
      </c>
      <c r="M103" s="828" t="s">
        <v>889</v>
      </c>
    </row>
    <row r="104" spans="1:13" ht="34.700000000000003" customHeight="1">
      <c r="F104" s="817" t="s">
        <v>902</v>
      </c>
      <c r="J104" s="817" t="s">
        <v>892</v>
      </c>
      <c r="K104" s="829"/>
      <c r="L104" s="829">
        <f>ROUNDDOWN(K104*I104,0)</f>
        <v>0</v>
      </c>
    </row>
    <row r="105" spans="1:13" ht="34.700000000000003" customHeight="1">
      <c r="J105" s="817" t="s">
        <v>893</v>
      </c>
      <c r="K105" s="829">
        <f>+L104</f>
        <v>0</v>
      </c>
      <c r="L105" s="829">
        <f>ROUNDDOWN(K105*I105%,0)</f>
        <v>0</v>
      </c>
    </row>
    <row r="106" spans="1:13" ht="34.700000000000003" customHeight="1">
      <c r="C106" s="817">
        <f>+B102</f>
        <v>9</v>
      </c>
      <c r="G106" s="830" t="s">
        <v>891</v>
      </c>
      <c r="K106" s="829"/>
      <c r="L106" s="829">
        <f>SUM(L104:L105)</f>
        <v>0</v>
      </c>
    </row>
    <row r="107" spans="1:13" ht="34.700000000000003" customHeight="1">
      <c r="F107" s="817" t="s">
        <v>903</v>
      </c>
      <c r="J107" s="817" t="s">
        <v>894</v>
      </c>
      <c r="K107" s="829"/>
      <c r="L107" s="829">
        <f>ROUNDDOWN(K107*I107,0)</f>
        <v>0</v>
      </c>
    </row>
    <row r="108" spans="1:13" ht="34.700000000000003" customHeight="1">
      <c r="D108" s="817">
        <f>+C106</f>
        <v>9</v>
      </c>
      <c r="G108" s="830" t="s">
        <v>891</v>
      </c>
      <c r="K108" s="829"/>
      <c r="L108" s="829">
        <f>SUM(L107:L107)</f>
        <v>0</v>
      </c>
      <c r="M108" s="817" t="s">
        <v>895</v>
      </c>
    </row>
    <row r="109" spans="1:13" ht="34.700000000000003" customHeight="1">
      <c r="F109" s="817" t="s">
        <v>890</v>
      </c>
      <c r="J109" s="817" t="s">
        <v>885</v>
      </c>
      <c r="K109" s="829"/>
      <c r="L109" s="829">
        <f>ROUNDDOWN(K109*I109,0)</f>
        <v>0</v>
      </c>
    </row>
    <row r="110" spans="1:13" ht="34.700000000000003" customHeight="1">
      <c r="E110" s="817">
        <f>+D108</f>
        <v>9</v>
      </c>
      <c r="G110" s="830" t="s">
        <v>891</v>
      </c>
      <c r="K110" s="829"/>
      <c r="L110" s="829">
        <f>SUM(L109:L109)</f>
        <v>0</v>
      </c>
    </row>
    <row r="111" spans="1:13" ht="34.700000000000003" customHeight="1" thickBot="1">
      <c r="G111" s="830" t="s">
        <v>896</v>
      </c>
      <c r="K111" s="829"/>
      <c r="L111" s="829">
        <f>+L110+L106+L108</f>
        <v>0</v>
      </c>
      <c r="M111" s="817" t="s">
        <v>895</v>
      </c>
    </row>
    <row r="112" spans="1:13" ht="34.700000000000003" customHeight="1" thickTop="1" thickBot="1">
      <c r="F112" s="825"/>
      <c r="G112" s="825"/>
      <c r="H112" s="825"/>
      <c r="I112" s="825"/>
      <c r="J112" s="825"/>
      <c r="K112" s="825"/>
      <c r="L112" s="825"/>
      <c r="M112" s="825"/>
    </row>
    <row r="113" spans="1:13" ht="34.700000000000003" customHeight="1" thickTop="1" thickBot="1">
      <c r="A113" s="817">
        <f>+A101+1</f>
        <v>10</v>
      </c>
      <c r="F113" s="824" t="s">
        <v>899</v>
      </c>
      <c r="G113" s="825"/>
      <c r="H113" s="825"/>
      <c r="I113" s="825"/>
      <c r="J113" s="825"/>
      <c r="K113" s="825"/>
      <c r="L113" s="825"/>
      <c r="M113" s="825"/>
    </row>
    <row r="114" spans="1:13" ht="34.700000000000003" customHeight="1" thickTop="1">
      <c r="B114" s="817">
        <f>+A113</f>
        <v>10</v>
      </c>
      <c r="F114" s="824" t="s">
        <v>909</v>
      </c>
      <c r="G114" s="826"/>
      <c r="H114" s="825"/>
      <c r="I114" s="825"/>
      <c r="J114" s="825"/>
      <c r="K114" s="825"/>
      <c r="L114" s="825"/>
      <c r="M114" s="825"/>
    </row>
    <row r="115" spans="1:13" ht="34.700000000000003" customHeight="1">
      <c r="F115" s="827" t="s">
        <v>900</v>
      </c>
      <c r="G115" s="827"/>
      <c r="H115" s="828" t="s">
        <v>901</v>
      </c>
      <c r="I115" s="828" t="s">
        <v>886</v>
      </c>
      <c r="J115" s="828" t="s">
        <v>887</v>
      </c>
      <c r="K115" s="828" t="s">
        <v>883</v>
      </c>
      <c r="L115" s="828" t="s">
        <v>888</v>
      </c>
      <c r="M115" s="828" t="s">
        <v>889</v>
      </c>
    </row>
    <row r="116" spans="1:13" ht="34.700000000000003" customHeight="1">
      <c r="F116" s="817" t="s">
        <v>902</v>
      </c>
      <c r="J116" s="817" t="s">
        <v>892</v>
      </c>
      <c r="K116" s="829"/>
      <c r="L116" s="829">
        <f>ROUNDDOWN(K116*I116,0)</f>
        <v>0</v>
      </c>
    </row>
    <row r="117" spans="1:13" ht="34.700000000000003" customHeight="1">
      <c r="J117" s="817" t="s">
        <v>893</v>
      </c>
      <c r="K117" s="829">
        <f>+L116</f>
        <v>0</v>
      </c>
      <c r="L117" s="829">
        <f>ROUNDDOWN(K117*I117%,0)</f>
        <v>0</v>
      </c>
    </row>
    <row r="118" spans="1:13" ht="34.700000000000003" customHeight="1">
      <c r="C118" s="817">
        <f>+B114</f>
        <v>10</v>
      </c>
      <c r="G118" s="830" t="s">
        <v>891</v>
      </c>
      <c r="K118" s="829"/>
      <c r="L118" s="829">
        <f>SUM(L116:L117)</f>
        <v>0</v>
      </c>
    </row>
    <row r="119" spans="1:13" ht="34.700000000000003" customHeight="1">
      <c r="F119" s="817" t="s">
        <v>903</v>
      </c>
      <c r="J119" s="817" t="s">
        <v>894</v>
      </c>
      <c r="K119" s="829"/>
      <c r="L119" s="829">
        <f>ROUNDDOWN(K119*I119,0)</f>
        <v>0</v>
      </c>
    </row>
    <row r="120" spans="1:13" ht="34.700000000000003" customHeight="1">
      <c r="D120" s="817">
        <f>+C118</f>
        <v>10</v>
      </c>
      <c r="G120" s="830" t="s">
        <v>891</v>
      </c>
      <c r="K120" s="829"/>
      <c r="L120" s="829">
        <f>SUM(L119:L119)</f>
        <v>0</v>
      </c>
      <c r="M120" s="817" t="s">
        <v>895</v>
      </c>
    </row>
    <row r="121" spans="1:13" ht="34.700000000000003" customHeight="1">
      <c r="F121" s="817" t="s">
        <v>890</v>
      </c>
      <c r="J121" s="817" t="s">
        <v>885</v>
      </c>
      <c r="K121" s="829"/>
      <c r="L121" s="829">
        <f>ROUNDDOWN(K121*I121,0)</f>
        <v>0</v>
      </c>
    </row>
    <row r="122" spans="1:13" ht="34.700000000000003" customHeight="1">
      <c r="E122" s="817">
        <f>+D120</f>
        <v>10</v>
      </c>
      <c r="G122" s="830" t="s">
        <v>891</v>
      </c>
      <c r="K122" s="829"/>
      <c r="L122" s="829">
        <f>SUM(L121:L121)</f>
        <v>0</v>
      </c>
    </row>
    <row r="123" spans="1:13" ht="34.700000000000003" customHeight="1" thickBot="1">
      <c r="G123" s="830" t="s">
        <v>896</v>
      </c>
      <c r="K123" s="829"/>
      <c r="L123" s="829">
        <f>+L122+L118+L120</f>
        <v>0</v>
      </c>
      <c r="M123" s="817" t="s">
        <v>895</v>
      </c>
    </row>
    <row r="124" spans="1:13" ht="34.700000000000003" customHeight="1" thickTop="1" thickBot="1">
      <c r="F124" s="825"/>
      <c r="G124" s="825"/>
      <c r="H124" s="825"/>
      <c r="I124" s="825"/>
      <c r="J124" s="825"/>
      <c r="K124" s="825"/>
      <c r="L124" s="825"/>
      <c r="M124" s="825"/>
    </row>
    <row r="125" spans="1:13" ht="34.700000000000003" customHeight="1" thickTop="1" thickBot="1">
      <c r="A125" s="817">
        <f>+A113+1</f>
        <v>11</v>
      </c>
      <c r="F125" s="824" t="s">
        <v>899</v>
      </c>
      <c r="G125" s="825"/>
      <c r="H125" s="825"/>
      <c r="I125" s="825"/>
      <c r="J125" s="825"/>
      <c r="K125" s="825"/>
      <c r="L125" s="825"/>
      <c r="M125" s="825"/>
    </row>
    <row r="126" spans="1:13" ht="34.700000000000003" customHeight="1" thickTop="1">
      <c r="B126" s="817">
        <f>+A125</f>
        <v>11</v>
      </c>
      <c r="F126" s="824" t="s">
        <v>909</v>
      </c>
      <c r="G126" s="826"/>
      <c r="H126" s="825"/>
      <c r="I126" s="825"/>
      <c r="J126" s="825"/>
      <c r="K126" s="825"/>
      <c r="L126" s="825"/>
      <c r="M126" s="825"/>
    </row>
    <row r="127" spans="1:13" ht="34.700000000000003" customHeight="1">
      <c r="F127" s="827" t="s">
        <v>900</v>
      </c>
      <c r="G127" s="827"/>
      <c r="H127" s="828" t="s">
        <v>901</v>
      </c>
      <c r="I127" s="828" t="s">
        <v>886</v>
      </c>
      <c r="J127" s="828" t="s">
        <v>887</v>
      </c>
      <c r="K127" s="828" t="s">
        <v>883</v>
      </c>
      <c r="L127" s="828" t="s">
        <v>888</v>
      </c>
      <c r="M127" s="828" t="s">
        <v>889</v>
      </c>
    </row>
    <row r="128" spans="1:13" ht="34.700000000000003" customHeight="1">
      <c r="F128" s="817" t="s">
        <v>902</v>
      </c>
      <c r="J128" s="817" t="s">
        <v>892</v>
      </c>
      <c r="K128" s="829"/>
      <c r="L128" s="829">
        <f>ROUNDDOWN(K128*I128,0)</f>
        <v>0</v>
      </c>
    </row>
    <row r="129" spans="1:13" ht="34.700000000000003" customHeight="1">
      <c r="J129" s="817" t="s">
        <v>893</v>
      </c>
      <c r="K129" s="829">
        <f>+L128</f>
        <v>0</v>
      </c>
      <c r="L129" s="829">
        <f>ROUNDDOWN(K129*I129%,0)</f>
        <v>0</v>
      </c>
    </row>
    <row r="130" spans="1:13" ht="34.700000000000003" customHeight="1">
      <c r="C130" s="817">
        <f>+B126</f>
        <v>11</v>
      </c>
      <c r="G130" s="830" t="s">
        <v>891</v>
      </c>
      <c r="K130" s="829"/>
      <c r="L130" s="829">
        <f>SUM(L128:L129)</f>
        <v>0</v>
      </c>
    </row>
    <row r="131" spans="1:13" ht="34.700000000000003" customHeight="1">
      <c r="F131" s="817" t="s">
        <v>903</v>
      </c>
      <c r="J131" s="817" t="s">
        <v>894</v>
      </c>
      <c r="K131" s="829"/>
      <c r="L131" s="829">
        <f>ROUNDDOWN(K131*I131,0)</f>
        <v>0</v>
      </c>
    </row>
    <row r="132" spans="1:13" ht="34.700000000000003" customHeight="1">
      <c r="D132" s="817">
        <f>+C130</f>
        <v>11</v>
      </c>
      <c r="G132" s="830" t="s">
        <v>891</v>
      </c>
      <c r="K132" s="829"/>
      <c r="L132" s="829">
        <f>SUM(L131:L131)</f>
        <v>0</v>
      </c>
      <c r="M132" s="817" t="s">
        <v>895</v>
      </c>
    </row>
    <row r="133" spans="1:13" ht="34.700000000000003" customHeight="1">
      <c r="F133" s="817" t="s">
        <v>890</v>
      </c>
      <c r="J133" s="817" t="s">
        <v>885</v>
      </c>
      <c r="K133" s="829"/>
      <c r="L133" s="829">
        <f>ROUNDDOWN(K133*I133,0)</f>
        <v>0</v>
      </c>
    </row>
    <row r="134" spans="1:13" ht="34.700000000000003" customHeight="1">
      <c r="E134" s="817">
        <f>+D132</f>
        <v>11</v>
      </c>
      <c r="G134" s="830" t="s">
        <v>891</v>
      </c>
      <c r="K134" s="829"/>
      <c r="L134" s="829">
        <f>SUM(L133:L133)</f>
        <v>0</v>
      </c>
    </row>
    <row r="135" spans="1:13" ht="34.700000000000003" customHeight="1" thickBot="1">
      <c r="G135" s="830" t="s">
        <v>896</v>
      </c>
      <c r="K135" s="829"/>
      <c r="L135" s="829">
        <f>+L134+L130+L132</f>
        <v>0</v>
      </c>
      <c r="M135" s="817" t="s">
        <v>895</v>
      </c>
    </row>
    <row r="136" spans="1:13" ht="34.700000000000003" customHeight="1" thickTop="1" thickBot="1">
      <c r="F136" s="825"/>
      <c r="G136" s="825"/>
      <c r="H136" s="825"/>
      <c r="I136" s="825"/>
      <c r="J136" s="825"/>
      <c r="K136" s="825"/>
      <c r="L136" s="825"/>
      <c r="M136" s="825"/>
    </row>
    <row r="137" spans="1:13" ht="34.700000000000003" customHeight="1" thickTop="1" thickBot="1">
      <c r="A137" s="817">
        <f>+A125+1</f>
        <v>12</v>
      </c>
      <c r="F137" s="824" t="s">
        <v>899</v>
      </c>
      <c r="G137" s="825"/>
      <c r="H137" s="825"/>
      <c r="I137" s="825"/>
      <c r="J137" s="825"/>
      <c r="K137" s="825"/>
      <c r="L137" s="825"/>
      <c r="M137" s="825"/>
    </row>
    <row r="138" spans="1:13" ht="34.700000000000003" customHeight="1" thickTop="1">
      <c r="B138" s="817">
        <f>+A137</f>
        <v>12</v>
      </c>
      <c r="F138" s="824" t="s">
        <v>909</v>
      </c>
      <c r="G138" s="826"/>
      <c r="H138" s="825"/>
      <c r="I138" s="825"/>
      <c r="J138" s="825"/>
      <c r="K138" s="825"/>
      <c r="L138" s="825"/>
      <c r="M138" s="825"/>
    </row>
    <row r="139" spans="1:13" ht="34.700000000000003" customHeight="1">
      <c r="F139" s="827" t="s">
        <v>900</v>
      </c>
      <c r="G139" s="827"/>
      <c r="H139" s="828" t="s">
        <v>901</v>
      </c>
      <c r="I139" s="828" t="s">
        <v>886</v>
      </c>
      <c r="J139" s="828" t="s">
        <v>887</v>
      </c>
      <c r="K139" s="828" t="s">
        <v>883</v>
      </c>
      <c r="L139" s="828" t="s">
        <v>888</v>
      </c>
      <c r="M139" s="828" t="s">
        <v>889</v>
      </c>
    </row>
    <row r="140" spans="1:13" ht="34.700000000000003" customHeight="1">
      <c r="F140" s="817" t="s">
        <v>902</v>
      </c>
      <c r="J140" s="817" t="s">
        <v>892</v>
      </c>
      <c r="K140" s="829"/>
      <c r="L140" s="829">
        <f>ROUNDDOWN(K140*I140,0)</f>
        <v>0</v>
      </c>
    </row>
    <row r="141" spans="1:13" ht="34.700000000000003" customHeight="1">
      <c r="J141" s="817" t="s">
        <v>893</v>
      </c>
      <c r="K141" s="829">
        <f>+L140</f>
        <v>0</v>
      </c>
      <c r="L141" s="829">
        <f>ROUNDDOWN(K141*I141%,0)</f>
        <v>0</v>
      </c>
    </row>
    <row r="142" spans="1:13" ht="34.700000000000003" customHeight="1">
      <c r="C142" s="817">
        <f>+B138</f>
        <v>12</v>
      </c>
      <c r="G142" s="830" t="s">
        <v>891</v>
      </c>
      <c r="K142" s="829"/>
      <c r="L142" s="829">
        <f>SUM(L140:L141)</f>
        <v>0</v>
      </c>
    </row>
    <row r="143" spans="1:13" ht="34.700000000000003" customHeight="1">
      <c r="F143" s="817" t="s">
        <v>903</v>
      </c>
      <c r="J143" s="817" t="s">
        <v>894</v>
      </c>
      <c r="K143" s="829"/>
      <c r="L143" s="829">
        <f>ROUNDDOWN(K143*I143,0)</f>
        <v>0</v>
      </c>
    </row>
    <row r="144" spans="1:13" ht="34.700000000000003" customHeight="1">
      <c r="D144" s="817">
        <f>+C142</f>
        <v>12</v>
      </c>
      <c r="G144" s="830" t="s">
        <v>891</v>
      </c>
      <c r="K144" s="829"/>
      <c r="L144" s="829">
        <f>SUM(L143:L143)</f>
        <v>0</v>
      </c>
      <c r="M144" s="817" t="s">
        <v>895</v>
      </c>
    </row>
    <row r="145" spans="1:13" ht="34.700000000000003" customHeight="1">
      <c r="F145" s="817" t="s">
        <v>890</v>
      </c>
      <c r="J145" s="817" t="s">
        <v>885</v>
      </c>
      <c r="K145" s="829"/>
      <c r="L145" s="829">
        <f>ROUNDDOWN(K145*I145,0)</f>
        <v>0</v>
      </c>
    </row>
    <row r="146" spans="1:13" ht="34.700000000000003" customHeight="1">
      <c r="E146" s="817">
        <f>+D144</f>
        <v>12</v>
      </c>
      <c r="G146" s="830" t="s">
        <v>891</v>
      </c>
      <c r="K146" s="829"/>
      <c r="L146" s="829">
        <f>SUM(L145:L145)</f>
        <v>0</v>
      </c>
    </row>
    <row r="147" spans="1:13" ht="34.700000000000003" customHeight="1" thickBot="1">
      <c r="G147" s="830" t="s">
        <v>896</v>
      </c>
      <c r="K147" s="829"/>
      <c r="L147" s="829">
        <f>+L146+L142+L144</f>
        <v>0</v>
      </c>
      <c r="M147" s="817" t="s">
        <v>895</v>
      </c>
    </row>
    <row r="148" spans="1:13" ht="34.700000000000003" customHeight="1" thickTop="1" thickBot="1">
      <c r="F148" s="825"/>
      <c r="G148" s="825"/>
      <c r="H148" s="825"/>
      <c r="I148" s="825"/>
      <c r="J148" s="825"/>
      <c r="K148" s="825"/>
      <c r="L148" s="825"/>
      <c r="M148" s="825"/>
    </row>
    <row r="149" spans="1:13" ht="34.700000000000003" customHeight="1" thickTop="1" thickBot="1">
      <c r="A149" s="817">
        <f>+A137+1</f>
        <v>13</v>
      </c>
      <c r="F149" s="824" t="s">
        <v>899</v>
      </c>
      <c r="G149" s="825"/>
      <c r="H149" s="825"/>
      <c r="I149" s="825"/>
      <c r="J149" s="825"/>
      <c r="K149" s="825"/>
      <c r="L149" s="825"/>
      <c r="M149" s="825"/>
    </row>
    <row r="150" spans="1:13" ht="34.700000000000003" customHeight="1" thickTop="1">
      <c r="B150" s="817">
        <f>+A149</f>
        <v>13</v>
      </c>
      <c r="F150" s="824" t="s">
        <v>909</v>
      </c>
      <c r="G150" s="826"/>
      <c r="H150" s="825"/>
      <c r="I150" s="825"/>
      <c r="J150" s="825"/>
      <c r="K150" s="825"/>
      <c r="L150" s="825"/>
      <c r="M150" s="825"/>
    </row>
    <row r="151" spans="1:13" ht="34.700000000000003" customHeight="1">
      <c r="F151" s="827" t="s">
        <v>900</v>
      </c>
      <c r="G151" s="827"/>
      <c r="H151" s="828" t="s">
        <v>901</v>
      </c>
      <c r="I151" s="828" t="s">
        <v>886</v>
      </c>
      <c r="J151" s="828" t="s">
        <v>887</v>
      </c>
      <c r="K151" s="828" t="s">
        <v>883</v>
      </c>
      <c r="L151" s="828" t="s">
        <v>888</v>
      </c>
      <c r="M151" s="828" t="s">
        <v>889</v>
      </c>
    </row>
    <row r="152" spans="1:13" ht="34.700000000000003" customHeight="1">
      <c r="F152" s="817" t="s">
        <v>902</v>
      </c>
      <c r="J152" s="817" t="s">
        <v>892</v>
      </c>
      <c r="K152" s="829"/>
      <c r="L152" s="829">
        <f>ROUNDDOWN(K152*I152,0)</f>
        <v>0</v>
      </c>
    </row>
    <row r="153" spans="1:13" ht="34.700000000000003" customHeight="1">
      <c r="J153" s="817" t="s">
        <v>893</v>
      </c>
      <c r="K153" s="829">
        <f>+L152</f>
        <v>0</v>
      </c>
      <c r="L153" s="829">
        <f>ROUNDDOWN(K153*I153%,0)</f>
        <v>0</v>
      </c>
    </row>
    <row r="154" spans="1:13" ht="34.700000000000003" customHeight="1">
      <c r="C154" s="817">
        <f>+B150</f>
        <v>13</v>
      </c>
      <c r="G154" s="830" t="s">
        <v>891</v>
      </c>
      <c r="K154" s="829"/>
      <c r="L154" s="829">
        <f>SUM(L152:L153)</f>
        <v>0</v>
      </c>
    </row>
    <row r="155" spans="1:13" ht="34.700000000000003" customHeight="1">
      <c r="F155" s="817" t="s">
        <v>903</v>
      </c>
      <c r="J155" s="817" t="s">
        <v>894</v>
      </c>
      <c r="K155" s="829"/>
      <c r="L155" s="829">
        <f>ROUNDDOWN(K155*I155,0)</f>
        <v>0</v>
      </c>
    </row>
    <row r="156" spans="1:13" ht="34.700000000000003" customHeight="1">
      <c r="D156" s="817">
        <f>+C154</f>
        <v>13</v>
      </c>
      <c r="G156" s="830" t="s">
        <v>891</v>
      </c>
      <c r="K156" s="829"/>
      <c r="L156" s="829">
        <f>SUM(L155:L155)</f>
        <v>0</v>
      </c>
      <c r="M156" s="817" t="s">
        <v>895</v>
      </c>
    </row>
    <row r="157" spans="1:13" ht="34.700000000000003" customHeight="1">
      <c r="F157" s="817" t="s">
        <v>890</v>
      </c>
      <c r="J157" s="817" t="s">
        <v>885</v>
      </c>
      <c r="K157" s="829"/>
      <c r="L157" s="829">
        <f>ROUNDDOWN(K157*I157,0)</f>
        <v>0</v>
      </c>
    </row>
    <row r="158" spans="1:13" ht="34.700000000000003" customHeight="1">
      <c r="E158" s="817">
        <f>+D156</f>
        <v>13</v>
      </c>
      <c r="G158" s="830" t="s">
        <v>891</v>
      </c>
      <c r="K158" s="829"/>
      <c r="L158" s="829">
        <f>SUM(L157:L157)</f>
        <v>0</v>
      </c>
    </row>
    <row r="159" spans="1:13" ht="34.700000000000003" customHeight="1" thickBot="1">
      <c r="G159" s="830" t="s">
        <v>896</v>
      </c>
      <c r="K159" s="829"/>
      <c r="L159" s="829">
        <f>+L158+L154+L156</f>
        <v>0</v>
      </c>
      <c r="M159" s="817" t="s">
        <v>895</v>
      </c>
    </row>
    <row r="160" spans="1:13" ht="34.700000000000003" customHeight="1" thickTop="1" thickBot="1">
      <c r="F160" s="825"/>
      <c r="G160" s="825"/>
      <c r="H160" s="825"/>
      <c r="I160" s="825"/>
      <c r="J160" s="825"/>
      <c r="K160" s="825"/>
      <c r="L160" s="825"/>
      <c r="M160" s="825"/>
    </row>
    <row r="161" spans="1:13" ht="34.700000000000003" customHeight="1" thickTop="1" thickBot="1">
      <c r="A161" s="817">
        <f>+A149+1</f>
        <v>14</v>
      </c>
      <c r="F161" s="824" t="s">
        <v>899</v>
      </c>
      <c r="G161" s="825"/>
      <c r="H161" s="825"/>
      <c r="I161" s="825"/>
      <c r="J161" s="825"/>
      <c r="K161" s="825"/>
      <c r="L161" s="825"/>
      <c r="M161" s="825"/>
    </row>
    <row r="162" spans="1:13" ht="34.700000000000003" customHeight="1" thickTop="1">
      <c r="B162" s="817">
        <f>+A161</f>
        <v>14</v>
      </c>
      <c r="F162" s="824" t="s">
        <v>909</v>
      </c>
      <c r="G162" s="826"/>
      <c r="H162" s="825"/>
      <c r="I162" s="825"/>
      <c r="J162" s="825"/>
      <c r="K162" s="825"/>
      <c r="L162" s="825"/>
      <c r="M162" s="825"/>
    </row>
    <row r="163" spans="1:13" ht="34.700000000000003" customHeight="1">
      <c r="F163" s="827" t="s">
        <v>900</v>
      </c>
      <c r="G163" s="827"/>
      <c r="H163" s="828" t="s">
        <v>901</v>
      </c>
      <c r="I163" s="828" t="s">
        <v>886</v>
      </c>
      <c r="J163" s="828" t="s">
        <v>887</v>
      </c>
      <c r="K163" s="828" t="s">
        <v>883</v>
      </c>
      <c r="L163" s="828" t="s">
        <v>888</v>
      </c>
      <c r="M163" s="828" t="s">
        <v>889</v>
      </c>
    </row>
    <row r="164" spans="1:13" ht="34.700000000000003" customHeight="1">
      <c r="F164" s="817" t="s">
        <v>902</v>
      </c>
      <c r="J164" s="817" t="s">
        <v>892</v>
      </c>
      <c r="K164" s="829"/>
      <c r="L164" s="829">
        <f>ROUNDDOWN(K164*I164,0)</f>
        <v>0</v>
      </c>
    </row>
    <row r="165" spans="1:13" ht="34.700000000000003" customHeight="1">
      <c r="J165" s="817" t="s">
        <v>893</v>
      </c>
      <c r="K165" s="829">
        <f>+L164</f>
        <v>0</v>
      </c>
      <c r="L165" s="829">
        <f>ROUNDDOWN(K165*I165%,0)</f>
        <v>0</v>
      </c>
    </row>
    <row r="166" spans="1:13" ht="34.700000000000003" customHeight="1">
      <c r="C166" s="817">
        <f>+B162</f>
        <v>14</v>
      </c>
      <c r="G166" s="830" t="s">
        <v>891</v>
      </c>
      <c r="K166" s="829"/>
      <c r="L166" s="829">
        <f>SUM(L164:L165)</f>
        <v>0</v>
      </c>
    </row>
    <row r="167" spans="1:13" ht="34.700000000000003" customHeight="1">
      <c r="F167" s="817" t="s">
        <v>903</v>
      </c>
      <c r="J167" s="817" t="s">
        <v>894</v>
      </c>
      <c r="K167" s="829"/>
      <c r="L167" s="829">
        <f>ROUNDDOWN(K167*I167,0)</f>
        <v>0</v>
      </c>
    </row>
    <row r="168" spans="1:13" ht="34.700000000000003" customHeight="1">
      <c r="D168" s="817">
        <f>+C166</f>
        <v>14</v>
      </c>
      <c r="G168" s="830" t="s">
        <v>891</v>
      </c>
      <c r="K168" s="829"/>
      <c r="L168" s="829">
        <f>SUM(L167:L167)</f>
        <v>0</v>
      </c>
      <c r="M168" s="817" t="s">
        <v>895</v>
      </c>
    </row>
    <row r="169" spans="1:13" ht="34.700000000000003" customHeight="1">
      <c r="F169" s="817" t="s">
        <v>890</v>
      </c>
      <c r="J169" s="817" t="s">
        <v>885</v>
      </c>
      <c r="K169" s="829"/>
      <c r="L169" s="829">
        <f>ROUNDDOWN(K169*I169,0)</f>
        <v>0</v>
      </c>
    </row>
    <row r="170" spans="1:13" ht="34.700000000000003" customHeight="1">
      <c r="E170" s="817">
        <f>+D168</f>
        <v>14</v>
      </c>
      <c r="G170" s="830" t="s">
        <v>891</v>
      </c>
      <c r="K170" s="829"/>
      <c r="L170" s="829">
        <f>SUM(L169:L169)</f>
        <v>0</v>
      </c>
    </row>
    <row r="171" spans="1:13" ht="34.700000000000003" customHeight="1" thickBot="1">
      <c r="G171" s="830" t="s">
        <v>896</v>
      </c>
      <c r="K171" s="829"/>
      <c r="L171" s="829">
        <f>+L170+L166+L168</f>
        <v>0</v>
      </c>
      <c r="M171" s="817" t="s">
        <v>895</v>
      </c>
    </row>
    <row r="172" spans="1:13" ht="34.700000000000003" customHeight="1" thickTop="1" thickBot="1">
      <c r="F172" s="825"/>
      <c r="G172" s="825"/>
      <c r="H172" s="825"/>
      <c r="I172" s="825"/>
      <c r="J172" s="825"/>
      <c r="K172" s="825"/>
      <c r="L172" s="825"/>
      <c r="M172" s="825"/>
    </row>
    <row r="173" spans="1:13" ht="34.700000000000003" customHeight="1" thickTop="1" thickBot="1">
      <c r="A173" s="817">
        <f>+A161+1</f>
        <v>15</v>
      </c>
      <c r="F173" s="824" t="s">
        <v>899</v>
      </c>
      <c r="G173" s="825"/>
      <c r="H173" s="825"/>
      <c r="I173" s="825"/>
      <c r="J173" s="825"/>
      <c r="K173" s="825"/>
      <c r="L173" s="825"/>
      <c r="M173" s="825"/>
    </row>
    <row r="174" spans="1:13" ht="34.700000000000003" customHeight="1" thickTop="1">
      <c r="B174" s="817">
        <f>+A173</f>
        <v>15</v>
      </c>
      <c r="F174" s="824" t="s">
        <v>909</v>
      </c>
      <c r="G174" s="826"/>
      <c r="H174" s="825"/>
      <c r="I174" s="825"/>
      <c r="J174" s="825"/>
      <c r="K174" s="825"/>
      <c r="L174" s="825"/>
      <c r="M174" s="825"/>
    </row>
    <row r="175" spans="1:13" ht="34.700000000000003" customHeight="1">
      <c r="F175" s="827" t="s">
        <v>900</v>
      </c>
      <c r="G175" s="827"/>
      <c r="H175" s="828" t="s">
        <v>901</v>
      </c>
      <c r="I175" s="828" t="s">
        <v>886</v>
      </c>
      <c r="J175" s="828" t="s">
        <v>887</v>
      </c>
      <c r="K175" s="828" t="s">
        <v>883</v>
      </c>
      <c r="L175" s="828" t="s">
        <v>888</v>
      </c>
      <c r="M175" s="828" t="s">
        <v>889</v>
      </c>
    </row>
    <row r="176" spans="1:13" ht="34.700000000000003" customHeight="1">
      <c r="F176" s="817" t="s">
        <v>902</v>
      </c>
      <c r="J176" s="817" t="s">
        <v>892</v>
      </c>
      <c r="K176" s="829"/>
      <c r="L176" s="829">
        <f>ROUNDDOWN(K176*I176,0)</f>
        <v>0</v>
      </c>
    </row>
    <row r="177" spans="1:13" ht="34.700000000000003" customHeight="1">
      <c r="J177" s="817" t="s">
        <v>893</v>
      </c>
      <c r="K177" s="829">
        <f>+L176</f>
        <v>0</v>
      </c>
      <c r="L177" s="829">
        <f>ROUNDDOWN(K177*I177%,0)</f>
        <v>0</v>
      </c>
    </row>
    <row r="178" spans="1:13" ht="34.700000000000003" customHeight="1">
      <c r="C178" s="817">
        <f>+B174</f>
        <v>15</v>
      </c>
      <c r="G178" s="830" t="s">
        <v>891</v>
      </c>
      <c r="K178" s="829"/>
      <c r="L178" s="829">
        <f>SUM(L176:L177)</f>
        <v>0</v>
      </c>
    </row>
    <row r="179" spans="1:13" ht="34.700000000000003" customHeight="1">
      <c r="F179" s="817" t="s">
        <v>903</v>
      </c>
      <c r="J179" s="817" t="s">
        <v>894</v>
      </c>
      <c r="K179" s="829"/>
      <c r="L179" s="829">
        <f>ROUNDDOWN(K179*I179,0)</f>
        <v>0</v>
      </c>
    </row>
    <row r="180" spans="1:13" ht="34.700000000000003" customHeight="1">
      <c r="D180" s="817">
        <f>+C178</f>
        <v>15</v>
      </c>
      <c r="G180" s="830" t="s">
        <v>891</v>
      </c>
      <c r="K180" s="829"/>
      <c r="L180" s="829">
        <f>SUM(L179:L179)</f>
        <v>0</v>
      </c>
      <c r="M180" s="817" t="s">
        <v>895</v>
      </c>
    </row>
    <row r="181" spans="1:13" ht="34.700000000000003" customHeight="1">
      <c r="F181" s="817" t="s">
        <v>890</v>
      </c>
      <c r="J181" s="817" t="s">
        <v>885</v>
      </c>
      <c r="K181" s="829"/>
      <c r="L181" s="829">
        <f>ROUNDDOWN(K181*I181,0)</f>
        <v>0</v>
      </c>
    </row>
    <row r="182" spans="1:13" ht="34.700000000000003" customHeight="1">
      <c r="E182" s="817">
        <f>+D180</f>
        <v>15</v>
      </c>
      <c r="G182" s="830" t="s">
        <v>891</v>
      </c>
      <c r="K182" s="829"/>
      <c r="L182" s="829">
        <f>SUM(L181:L181)</f>
        <v>0</v>
      </c>
    </row>
    <row r="183" spans="1:13" ht="34.700000000000003" customHeight="1" thickBot="1">
      <c r="G183" s="830" t="s">
        <v>896</v>
      </c>
      <c r="K183" s="829"/>
      <c r="L183" s="829">
        <f>+L182+L178+L180</f>
        <v>0</v>
      </c>
      <c r="M183" s="817" t="s">
        <v>895</v>
      </c>
    </row>
    <row r="184" spans="1:13" ht="34.700000000000003" customHeight="1" thickTop="1" thickBot="1">
      <c r="F184" s="825"/>
      <c r="G184" s="825"/>
      <c r="H184" s="825"/>
      <c r="I184" s="825"/>
      <c r="J184" s="825"/>
      <c r="K184" s="825"/>
      <c r="L184" s="825"/>
      <c r="M184" s="825"/>
    </row>
    <row r="185" spans="1:13" ht="34.700000000000003" customHeight="1" thickTop="1" thickBot="1">
      <c r="A185" s="817">
        <f>+A173+1</f>
        <v>16</v>
      </c>
      <c r="F185" s="824" t="s">
        <v>899</v>
      </c>
      <c r="G185" s="825"/>
      <c r="H185" s="825"/>
      <c r="I185" s="825"/>
      <c r="J185" s="825"/>
      <c r="K185" s="825"/>
      <c r="L185" s="825"/>
      <c r="M185" s="825"/>
    </row>
    <row r="186" spans="1:13" ht="34.700000000000003" customHeight="1" thickTop="1">
      <c r="B186" s="817">
        <f>+A185</f>
        <v>16</v>
      </c>
      <c r="F186" s="824" t="s">
        <v>909</v>
      </c>
      <c r="G186" s="826"/>
      <c r="H186" s="825"/>
      <c r="I186" s="825"/>
      <c r="J186" s="825"/>
      <c r="K186" s="825"/>
      <c r="L186" s="825"/>
      <c r="M186" s="825"/>
    </row>
    <row r="187" spans="1:13" ht="34.700000000000003" customHeight="1">
      <c r="F187" s="827" t="s">
        <v>900</v>
      </c>
      <c r="G187" s="827"/>
      <c r="H187" s="828" t="s">
        <v>901</v>
      </c>
      <c r="I187" s="828" t="s">
        <v>886</v>
      </c>
      <c r="J187" s="828" t="s">
        <v>887</v>
      </c>
      <c r="K187" s="828" t="s">
        <v>883</v>
      </c>
      <c r="L187" s="828" t="s">
        <v>888</v>
      </c>
      <c r="M187" s="828" t="s">
        <v>889</v>
      </c>
    </row>
    <row r="188" spans="1:13" ht="34.700000000000003" customHeight="1">
      <c r="F188" s="817" t="s">
        <v>902</v>
      </c>
      <c r="J188" s="817" t="s">
        <v>892</v>
      </c>
      <c r="K188" s="829"/>
      <c r="L188" s="829">
        <f>ROUNDDOWN(K188*I188,0)</f>
        <v>0</v>
      </c>
    </row>
    <row r="189" spans="1:13" ht="34.700000000000003" customHeight="1">
      <c r="J189" s="817" t="s">
        <v>893</v>
      </c>
      <c r="K189" s="829">
        <f>+L188</f>
        <v>0</v>
      </c>
      <c r="L189" s="829">
        <f>ROUNDDOWN(K189*I189%,0)</f>
        <v>0</v>
      </c>
    </row>
    <row r="190" spans="1:13" ht="34.700000000000003" customHeight="1">
      <c r="C190" s="817">
        <f>+B186</f>
        <v>16</v>
      </c>
      <c r="G190" s="830" t="s">
        <v>891</v>
      </c>
      <c r="K190" s="829"/>
      <c r="L190" s="829">
        <f>SUM(L188:L189)</f>
        <v>0</v>
      </c>
    </row>
    <row r="191" spans="1:13" ht="34.700000000000003" customHeight="1">
      <c r="F191" s="817" t="s">
        <v>903</v>
      </c>
      <c r="J191" s="817" t="s">
        <v>894</v>
      </c>
      <c r="K191" s="829"/>
      <c r="L191" s="829">
        <f>ROUNDDOWN(K191*I191,0)</f>
        <v>0</v>
      </c>
    </row>
    <row r="192" spans="1:13" ht="34.700000000000003" customHeight="1">
      <c r="D192" s="817">
        <f>+C190</f>
        <v>16</v>
      </c>
      <c r="G192" s="830" t="s">
        <v>891</v>
      </c>
      <c r="K192" s="829"/>
      <c r="L192" s="829">
        <f>SUM(L191:L191)</f>
        <v>0</v>
      </c>
      <c r="M192" s="817" t="s">
        <v>895</v>
      </c>
    </row>
    <row r="193" spans="1:13" ht="34.700000000000003" customHeight="1">
      <c r="F193" s="817" t="s">
        <v>890</v>
      </c>
      <c r="J193" s="817" t="s">
        <v>885</v>
      </c>
      <c r="K193" s="829"/>
      <c r="L193" s="829">
        <f>ROUNDDOWN(K193*I193,0)</f>
        <v>0</v>
      </c>
    </row>
    <row r="194" spans="1:13" ht="34.700000000000003" customHeight="1">
      <c r="E194" s="817">
        <f>+D192</f>
        <v>16</v>
      </c>
      <c r="G194" s="830" t="s">
        <v>891</v>
      </c>
      <c r="K194" s="829"/>
      <c r="L194" s="829">
        <f>SUM(L193:L193)</f>
        <v>0</v>
      </c>
    </row>
    <row r="195" spans="1:13" ht="34.700000000000003" customHeight="1" thickBot="1">
      <c r="G195" s="830" t="s">
        <v>896</v>
      </c>
      <c r="K195" s="829"/>
      <c r="L195" s="829">
        <f>+L194+L190+L192</f>
        <v>0</v>
      </c>
      <c r="M195" s="817" t="s">
        <v>895</v>
      </c>
    </row>
    <row r="196" spans="1:13" ht="34.700000000000003" customHeight="1" thickTop="1" thickBot="1">
      <c r="F196" s="825"/>
      <c r="G196" s="825"/>
      <c r="H196" s="825"/>
      <c r="I196" s="825"/>
      <c r="J196" s="825"/>
      <c r="K196" s="825"/>
      <c r="L196" s="825"/>
      <c r="M196" s="825"/>
    </row>
    <row r="197" spans="1:13" ht="34.700000000000003" customHeight="1" thickTop="1" thickBot="1">
      <c r="A197" s="817">
        <f>+A185+1</f>
        <v>17</v>
      </c>
      <c r="F197" s="824" t="s">
        <v>899</v>
      </c>
      <c r="G197" s="825"/>
      <c r="H197" s="825"/>
      <c r="I197" s="825"/>
      <c r="J197" s="825"/>
      <c r="K197" s="825"/>
      <c r="L197" s="825"/>
      <c r="M197" s="825"/>
    </row>
    <row r="198" spans="1:13" ht="34.700000000000003" customHeight="1" thickTop="1">
      <c r="B198" s="817">
        <f>+A197</f>
        <v>17</v>
      </c>
      <c r="F198" s="824" t="s">
        <v>909</v>
      </c>
      <c r="G198" s="826"/>
      <c r="H198" s="825"/>
      <c r="I198" s="825"/>
      <c r="J198" s="825"/>
      <c r="K198" s="825"/>
      <c r="L198" s="825"/>
      <c r="M198" s="825"/>
    </row>
    <row r="199" spans="1:13" ht="34.700000000000003" customHeight="1">
      <c r="F199" s="827" t="s">
        <v>900</v>
      </c>
      <c r="G199" s="827"/>
      <c r="H199" s="828" t="s">
        <v>901</v>
      </c>
      <c r="I199" s="828" t="s">
        <v>886</v>
      </c>
      <c r="J199" s="828" t="s">
        <v>887</v>
      </c>
      <c r="K199" s="828" t="s">
        <v>883</v>
      </c>
      <c r="L199" s="828" t="s">
        <v>888</v>
      </c>
      <c r="M199" s="828" t="s">
        <v>889</v>
      </c>
    </row>
    <row r="200" spans="1:13" ht="34.700000000000003" customHeight="1">
      <c r="F200" s="817" t="s">
        <v>902</v>
      </c>
      <c r="J200" s="817" t="s">
        <v>892</v>
      </c>
      <c r="K200" s="829"/>
      <c r="L200" s="829">
        <f>ROUNDDOWN(K200*I200,0)</f>
        <v>0</v>
      </c>
    </row>
    <row r="201" spans="1:13" ht="34.700000000000003" customHeight="1">
      <c r="J201" s="817" t="s">
        <v>893</v>
      </c>
      <c r="K201" s="829">
        <f>+L200</f>
        <v>0</v>
      </c>
      <c r="L201" s="829">
        <f>ROUNDDOWN(K201*I201%,0)</f>
        <v>0</v>
      </c>
    </row>
    <row r="202" spans="1:13" ht="34.700000000000003" customHeight="1">
      <c r="C202" s="817">
        <f>+B198</f>
        <v>17</v>
      </c>
      <c r="G202" s="830" t="s">
        <v>891</v>
      </c>
      <c r="K202" s="829"/>
      <c r="L202" s="829">
        <f>SUM(L200:L201)</f>
        <v>0</v>
      </c>
    </row>
    <row r="203" spans="1:13" ht="34.700000000000003" customHeight="1">
      <c r="F203" s="817" t="s">
        <v>903</v>
      </c>
      <c r="J203" s="817" t="s">
        <v>894</v>
      </c>
      <c r="K203" s="829"/>
      <c r="L203" s="829">
        <f>ROUNDDOWN(K203*I203,0)</f>
        <v>0</v>
      </c>
    </row>
    <row r="204" spans="1:13" ht="34.700000000000003" customHeight="1">
      <c r="D204" s="817">
        <f>+C202</f>
        <v>17</v>
      </c>
      <c r="G204" s="830" t="s">
        <v>891</v>
      </c>
      <c r="K204" s="829"/>
      <c r="L204" s="829">
        <f>SUM(L203:L203)</f>
        <v>0</v>
      </c>
      <c r="M204" s="817" t="s">
        <v>895</v>
      </c>
    </row>
    <row r="205" spans="1:13" ht="34.700000000000003" customHeight="1">
      <c r="F205" s="817" t="s">
        <v>890</v>
      </c>
      <c r="J205" s="817" t="s">
        <v>885</v>
      </c>
      <c r="K205" s="829"/>
      <c r="L205" s="829">
        <f>ROUNDDOWN(K205*I205,0)</f>
        <v>0</v>
      </c>
    </row>
    <row r="206" spans="1:13" ht="34.700000000000003" customHeight="1">
      <c r="E206" s="817">
        <f>+D204</f>
        <v>17</v>
      </c>
      <c r="G206" s="830" t="s">
        <v>891</v>
      </c>
      <c r="K206" s="829"/>
      <c r="L206" s="829">
        <f>SUM(L205:L205)</f>
        <v>0</v>
      </c>
    </row>
    <row r="207" spans="1:13" ht="34.700000000000003" customHeight="1" thickBot="1">
      <c r="G207" s="830" t="s">
        <v>896</v>
      </c>
      <c r="K207" s="829"/>
      <c r="L207" s="829">
        <f>+L206+L202+L204</f>
        <v>0</v>
      </c>
      <c r="M207" s="817" t="s">
        <v>895</v>
      </c>
    </row>
    <row r="208" spans="1:13" ht="34.700000000000003" customHeight="1" thickTop="1" thickBot="1">
      <c r="F208" s="825"/>
      <c r="G208" s="825"/>
      <c r="H208" s="825"/>
      <c r="I208" s="825"/>
      <c r="J208" s="825"/>
      <c r="K208" s="825"/>
      <c r="L208" s="825"/>
      <c r="M208" s="825"/>
    </row>
    <row r="209" spans="1:13" ht="34.700000000000003" customHeight="1" thickTop="1" thickBot="1">
      <c r="A209" s="817">
        <f>+A197+1</f>
        <v>18</v>
      </c>
      <c r="F209" s="824" t="s">
        <v>899</v>
      </c>
      <c r="G209" s="825"/>
      <c r="H209" s="825"/>
      <c r="I209" s="825"/>
      <c r="J209" s="825"/>
      <c r="K209" s="825"/>
      <c r="L209" s="825"/>
      <c r="M209" s="825"/>
    </row>
    <row r="210" spans="1:13" ht="34.700000000000003" customHeight="1" thickTop="1">
      <c r="B210" s="817">
        <f>+A209</f>
        <v>18</v>
      </c>
      <c r="F210" s="824" t="s">
        <v>909</v>
      </c>
      <c r="G210" s="826"/>
      <c r="H210" s="825"/>
      <c r="I210" s="825"/>
      <c r="J210" s="825"/>
      <c r="K210" s="825"/>
      <c r="L210" s="825"/>
      <c r="M210" s="825"/>
    </row>
    <row r="211" spans="1:13" ht="34.700000000000003" customHeight="1">
      <c r="F211" s="827" t="s">
        <v>900</v>
      </c>
      <c r="G211" s="827"/>
      <c r="H211" s="828" t="s">
        <v>901</v>
      </c>
      <c r="I211" s="828" t="s">
        <v>886</v>
      </c>
      <c r="J211" s="828" t="s">
        <v>887</v>
      </c>
      <c r="K211" s="828" t="s">
        <v>883</v>
      </c>
      <c r="L211" s="828" t="s">
        <v>888</v>
      </c>
      <c r="M211" s="828" t="s">
        <v>889</v>
      </c>
    </row>
    <row r="212" spans="1:13" ht="34.700000000000003" customHeight="1">
      <c r="F212" s="817" t="s">
        <v>902</v>
      </c>
      <c r="J212" s="817" t="s">
        <v>892</v>
      </c>
      <c r="K212" s="829"/>
      <c r="L212" s="829">
        <f>ROUNDDOWN(K212*I212,0)</f>
        <v>0</v>
      </c>
    </row>
    <row r="213" spans="1:13" ht="34.700000000000003" customHeight="1">
      <c r="J213" s="817" t="s">
        <v>893</v>
      </c>
      <c r="K213" s="829">
        <f>+L212</f>
        <v>0</v>
      </c>
      <c r="L213" s="829">
        <f>ROUNDDOWN(K213*I213%,0)</f>
        <v>0</v>
      </c>
    </row>
    <row r="214" spans="1:13" ht="34.700000000000003" customHeight="1">
      <c r="C214" s="817">
        <f>+B210</f>
        <v>18</v>
      </c>
      <c r="G214" s="830" t="s">
        <v>891</v>
      </c>
      <c r="K214" s="829"/>
      <c r="L214" s="829">
        <f>SUM(L212:L213)</f>
        <v>0</v>
      </c>
    </row>
    <row r="215" spans="1:13" ht="34.700000000000003" customHeight="1">
      <c r="F215" s="817" t="s">
        <v>903</v>
      </c>
      <c r="J215" s="817" t="s">
        <v>894</v>
      </c>
      <c r="K215" s="829"/>
      <c r="L215" s="829">
        <f>ROUNDDOWN(K215*I215,0)</f>
        <v>0</v>
      </c>
    </row>
    <row r="216" spans="1:13" ht="34.700000000000003" customHeight="1">
      <c r="D216" s="817">
        <f>+C214</f>
        <v>18</v>
      </c>
      <c r="G216" s="830" t="s">
        <v>891</v>
      </c>
      <c r="K216" s="829"/>
      <c r="L216" s="829">
        <f>SUM(L215:L215)</f>
        <v>0</v>
      </c>
      <c r="M216" s="817" t="s">
        <v>895</v>
      </c>
    </row>
    <row r="217" spans="1:13" ht="34.700000000000003" customHeight="1">
      <c r="F217" s="817" t="s">
        <v>890</v>
      </c>
      <c r="J217" s="817" t="s">
        <v>885</v>
      </c>
      <c r="K217" s="829"/>
      <c r="L217" s="829">
        <f>ROUNDDOWN(K217*I217,0)</f>
        <v>0</v>
      </c>
    </row>
    <row r="218" spans="1:13" ht="34.700000000000003" customHeight="1">
      <c r="E218" s="817">
        <f>+D216</f>
        <v>18</v>
      </c>
      <c r="G218" s="830" t="s">
        <v>891</v>
      </c>
      <c r="K218" s="829"/>
      <c r="L218" s="829">
        <f>SUM(L217:L217)</f>
        <v>0</v>
      </c>
    </row>
    <row r="219" spans="1:13" ht="34.700000000000003" customHeight="1" thickBot="1">
      <c r="G219" s="830" t="s">
        <v>896</v>
      </c>
      <c r="K219" s="829"/>
      <c r="L219" s="829">
        <f>+L218+L214+L216</f>
        <v>0</v>
      </c>
      <c r="M219" s="817" t="s">
        <v>895</v>
      </c>
    </row>
    <row r="220" spans="1:13" ht="34.700000000000003" customHeight="1" thickTop="1" thickBot="1">
      <c r="F220" s="825"/>
      <c r="G220" s="825"/>
      <c r="H220" s="825"/>
      <c r="I220" s="825"/>
      <c r="J220" s="825"/>
      <c r="K220" s="825"/>
      <c r="L220" s="825"/>
      <c r="M220" s="825"/>
    </row>
    <row r="221" spans="1:13" ht="34.700000000000003" customHeight="1" thickTop="1" thickBot="1">
      <c r="A221" s="817">
        <f>+A209+1</f>
        <v>19</v>
      </c>
      <c r="F221" s="824" t="s">
        <v>899</v>
      </c>
      <c r="G221" s="825"/>
      <c r="H221" s="825"/>
      <c r="I221" s="825"/>
      <c r="J221" s="825"/>
      <c r="K221" s="825"/>
      <c r="L221" s="825"/>
      <c r="M221" s="825"/>
    </row>
    <row r="222" spans="1:13" ht="34.700000000000003" customHeight="1" thickTop="1">
      <c r="B222" s="817">
        <f>+A221</f>
        <v>19</v>
      </c>
      <c r="F222" s="824" t="s">
        <v>909</v>
      </c>
      <c r="G222" s="826"/>
      <c r="H222" s="825"/>
      <c r="I222" s="825"/>
      <c r="J222" s="825"/>
      <c r="K222" s="825"/>
      <c r="L222" s="825"/>
      <c r="M222" s="825"/>
    </row>
    <row r="223" spans="1:13" ht="34.700000000000003" customHeight="1">
      <c r="F223" s="827" t="s">
        <v>900</v>
      </c>
      <c r="G223" s="827"/>
      <c r="H223" s="828" t="s">
        <v>901</v>
      </c>
      <c r="I223" s="828" t="s">
        <v>886</v>
      </c>
      <c r="J223" s="828" t="s">
        <v>887</v>
      </c>
      <c r="K223" s="828" t="s">
        <v>883</v>
      </c>
      <c r="L223" s="828" t="s">
        <v>888</v>
      </c>
      <c r="M223" s="828" t="s">
        <v>889</v>
      </c>
    </row>
    <row r="224" spans="1:13" ht="34.700000000000003" customHeight="1">
      <c r="F224" s="817" t="s">
        <v>902</v>
      </c>
      <c r="J224" s="817" t="s">
        <v>892</v>
      </c>
      <c r="K224" s="829"/>
      <c r="L224" s="829">
        <f>ROUNDDOWN(K224*I224,0)</f>
        <v>0</v>
      </c>
    </row>
    <row r="225" spans="1:13" ht="34.700000000000003" customHeight="1">
      <c r="J225" s="817" t="s">
        <v>893</v>
      </c>
      <c r="K225" s="829">
        <f>+L224</f>
        <v>0</v>
      </c>
      <c r="L225" s="829">
        <f>ROUNDDOWN(K225*I225%,0)</f>
        <v>0</v>
      </c>
    </row>
    <row r="226" spans="1:13" ht="34.700000000000003" customHeight="1">
      <c r="C226" s="817">
        <f>+B222</f>
        <v>19</v>
      </c>
      <c r="G226" s="830" t="s">
        <v>891</v>
      </c>
      <c r="K226" s="829"/>
      <c r="L226" s="829">
        <f>SUM(L224:L225)</f>
        <v>0</v>
      </c>
    </row>
    <row r="227" spans="1:13" ht="34.700000000000003" customHeight="1">
      <c r="F227" s="817" t="s">
        <v>903</v>
      </c>
      <c r="J227" s="817" t="s">
        <v>894</v>
      </c>
      <c r="K227" s="829"/>
      <c r="L227" s="829">
        <f>ROUNDDOWN(K227*I227,0)</f>
        <v>0</v>
      </c>
    </row>
    <row r="228" spans="1:13" ht="34.700000000000003" customHeight="1">
      <c r="D228" s="817">
        <f>+C226</f>
        <v>19</v>
      </c>
      <c r="G228" s="830" t="s">
        <v>891</v>
      </c>
      <c r="K228" s="829"/>
      <c r="L228" s="829">
        <f>SUM(L227:L227)</f>
        <v>0</v>
      </c>
      <c r="M228" s="817" t="s">
        <v>895</v>
      </c>
    </row>
    <row r="229" spans="1:13" ht="34.700000000000003" customHeight="1">
      <c r="F229" s="817" t="s">
        <v>890</v>
      </c>
      <c r="J229" s="817" t="s">
        <v>885</v>
      </c>
      <c r="K229" s="829"/>
      <c r="L229" s="829">
        <f>ROUNDDOWN(K229*I229,0)</f>
        <v>0</v>
      </c>
    </row>
    <row r="230" spans="1:13" ht="34.700000000000003" customHeight="1">
      <c r="E230" s="817">
        <f>+D228</f>
        <v>19</v>
      </c>
      <c r="G230" s="830" t="s">
        <v>891</v>
      </c>
      <c r="K230" s="829"/>
      <c r="L230" s="829">
        <f>SUM(L229:L229)</f>
        <v>0</v>
      </c>
    </row>
    <row r="231" spans="1:13" ht="34.700000000000003" customHeight="1" thickBot="1">
      <c r="G231" s="830" t="s">
        <v>896</v>
      </c>
      <c r="K231" s="829"/>
      <c r="L231" s="829">
        <f>+L230+L226+L228</f>
        <v>0</v>
      </c>
      <c r="M231" s="817" t="s">
        <v>895</v>
      </c>
    </row>
    <row r="232" spans="1:13" ht="34.700000000000003" customHeight="1" thickTop="1" thickBot="1">
      <c r="F232" s="825"/>
      <c r="G232" s="825"/>
      <c r="H232" s="825"/>
      <c r="I232" s="825"/>
      <c r="J232" s="825"/>
      <c r="K232" s="825"/>
      <c r="L232" s="825"/>
      <c r="M232" s="825"/>
    </row>
    <row r="233" spans="1:13" ht="34.700000000000003" customHeight="1" thickTop="1" thickBot="1">
      <c r="A233" s="817">
        <f>+A221+1</f>
        <v>20</v>
      </c>
      <c r="F233" s="824" t="s">
        <v>899</v>
      </c>
      <c r="G233" s="825"/>
      <c r="H233" s="825"/>
      <c r="I233" s="825"/>
      <c r="J233" s="825"/>
      <c r="K233" s="825"/>
      <c r="L233" s="825"/>
      <c r="M233" s="825"/>
    </row>
    <row r="234" spans="1:13" ht="34.700000000000003" customHeight="1" thickTop="1">
      <c r="B234" s="817">
        <f>+A233</f>
        <v>20</v>
      </c>
      <c r="F234" s="824" t="s">
        <v>909</v>
      </c>
      <c r="G234" s="826"/>
      <c r="H234" s="825"/>
      <c r="I234" s="825"/>
      <c r="J234" s="825"/>
      <c r="K234" s="825"/>
      <c r="L234" s="825"/>
      <c r="M234" s="825"/>
    </row>
    <row r="235" spans="1:13" ht="34.700000000000003" customHeight="1">
      <c r="F235" s="827" t="s">
        <v>900</v>
      </c>
      <c r="G235" s="827"/>
      <c r="H235" s="828" t="s">
        <v>901</v>
      </c>
      <c r="I235" s="828" t="s">
        <v>886</v>
      </c>
      <c r="J235" s="828" t="s">
        <v>887</v>
      </c>
      <c r="K235" s="828" t="s">
        <v>883</v>
      </c>
      <c r="L235" s="828" t="s">
        <v>888</v>
      </c>
      <c r="M235" s="828" t="s">
        <v>889</v>
      </c>
    </row>
    <row r="236" spans="1:13" ht="34.700000000000003" customHeight="1">
      <c r="F236" s="817" t="s">
        <v>902</v>
      </c>
      <c r="J236" s="817" t="s">
        <v>892</v>
      </c>
      <c r="K236" s="829"/>
      <c r="L236" s="829">
        <f>ROUNDDOWN(K236*I236,0)</f>
        <v>0</v>
      </c>
    </row>
    <row r="237" spans="1:13" ht="34.700000000000003" customHeight="1">
      <c r="J237" s="817" t="s">
        <v>893</v>
      </c>
      <c r="K237" s="829">
        <f>+L236</f>
        <v>0</v>
      </c>
      <c r="L237" s="829">
        <f>ROUNDDOWN(K237*I237%,0)</f>
        <v>0</v>
      </c>
    </row>
    <row r="238" spans="1:13" ht="34.700000000000003" customHeight="1">
      <c r="C238" s="817">
        <f>+B234</f>
        <v>20</v>
      </c>
      <c r="G238" s="830" t="s">
        <v>891</v>
      </c>
      <c r="K238" s="829"/>
      <c r="L238" s="829">
        <f>SUM(L236:L237)</f>
        <v>0</v>
      </c>
    </row>
    <row r="239" spans="1:13" ht="34.700000000000003" customHeight="1">
      <c r="F239" s="817" t="s">
        <v>903</v>
      </c>
      <c r="J239" s="817" t="s">
        <v>894</v>
      </c>
      <c r="K239" s="829"/>
      <c r="L239" s="829">
        <f>ROUNDDOWN(K239*I239,0)</f>
        <v>0</v>
      </c>
    </row>
    <row r="240" spans="1:13" ht="34.700000000000003" customHeight="1">
      <c r="D240" s="817">
        <f>+C238</f>
        <v>20</v>
      </c>
      <c r="G240" s="830" t="s">
        <v>891</v>
      </c>
      <c r="K240" s="829"/>
      <c r="L240" s="829">
        <f>SUM(L239:L239)</f>
        <v>0</v>
      </c>
      <c r="M240" s="817" t="s">
        <v>895</v>
      </c>
    </row>
    <row r="241" spans="1:13" ht="34.700000000000003" customHeight="1">
      <c r="F241" s="817" t="s">
        <v>890</v>
      </c>
      <c r="J241" s="817" t="s">
        <v>885</v>
      </c>
      <c r="K241" s="829"/>
      <c r="L241" s="829">
        <f>ROUNDDOWN(K241*I241,0)</f>
        <v>0</v>
      </c>
    </row>
    <row r="242" spans="1:13" ht="34.700000000000003" customHeight="1">
      <c r="E242" s="817">
        <f>+D240</f>
        <v>20</v>
      </c>
      <c r="G242" s="830" t="s">
        <v>891</v>
      </c>
      <c r="K242" s="829"/>
      <c r="L242" s="829">
        <f>SUM(L241:L241)</f>
        <v>0</v>
      </c>
    </row>
    <row r="243" spans="1:13" ht="34.700000000000003" customHeight="1" thickBot="1">
      <c r="G243" s="830" t="s">
        <v>896</v>
      </c>
      <c r="K243" s="829"/>
      <c r="L243" s="829">
        <f>+L242+L238+L240</f>
        <v>0</v>
      </c>
      <c r="M243" s="817" t="s">
        <v>895</v>
      </c>
    </row>
    <row r="244" spans="1:13" ht="34.700000000000003" customHeight="1" thickTop="1" thickBot="1">
      <c r="F244" s="825"/>
      <c r="G244" s="825"/>
      <c r="H244" s="825"/>
      <c r="I244" s="825"/>
      <c r="J244" s="825"/>
      <c r="K244" s="825"/>
      <c r="L244" s="825"/>
      <c r="M244" s="825"/>
    </row>
    <row r="245" spans="1:13" ht="34.700000000000003" customHeight="1" thickTop="1" thickBot="1">
      <c r="A245" s="817">
        <f>+A233+1</f>
        <v>21</v>
      </c>
      <c r="F245" s="824" t="s">
        <v>899</v>
      </c>
      <c r="G245" s="825"/>
      <c r="H245" s="825"/>
      <c r="I245" s="825"/>
      <c r="J245" s="825"/>
      <c r="K245" s="825"/>
      <c r="L245" s="825"/>
      <c r="M245" s="825"/>
    </row>
    <row r="246" spans="1:13" ht="34.700000000000003" customHeight="1" thickTop="1">
      <c r="B246" s="817">
        <f>+A245</f>
        <v>21</v>
      </c>
      <c r="F246" s="824" t="s">
        <v>909</v>
      </c>
      <c r="G246" s="826"/>
      <c r="H246" s="825"/>
      <c r="I246" s="825"/>
      <c r="J246" s="825"/>
      <c r="K246" s="825"/>
      <c r="L246" s="825"/>
      <c r="M246" s="825"/>
    </row>
    <row r="247" spans="1:13" ht="34.700000000000003" customHeight="1">
      <c r="F247" s="827" t="s">
        <v>900</v>
      </c>
      <c r="G247" s="827"/>
      <c r="H247" s="828" t="s">
        <v>901</v>
      </c>
      <c r="I247" s="828" t="s">
        <v>886</v>
      </c>
      <c r="J247" s="828" t="s">
        <v>887</v>
      </c>
      <c r="K247" s="828" t="s">
        <v>883</v>
      </c>
      <c r="L247" s="828" t="s">
        <v>888</v>
      </c>
      <c r="M247" s="828" t="s">
        <v>889</v>
      </c>
    </row>
    <row r="248" spans="1:13" ht="34.700000000000003" customHeight="1">
      <c r="F248" s="817" t="s">
        <v>902</v>
      </c>
      <c r="J248" s="817" t="s">
        <v>892</v>
      </c>
      <c r="K248" s="829"/>
      <c r="L248" s="829">
        <f>ROUNDDOWN(K248*I248,0)</f>
        <v>0</v>
      </c>
    </row>
    <row r="249" spans="1:13" ht="34.700000000000003" customHeight="1">
      <c r="J249" s="817" t="s">
        <v>893</v>
      </c>
      <c r="K249" s="829">
        <f>+L248</f>
        <v>0</v>
      </c>
      <c r="L249" s="829">
        <f>ROUNDDOWN(K249*I249%,0)</f>
        <v>0</v>
      </c>
    </row>
    <row r="250" spans="1:13" ht="34.700000000000003" customHeight="1">
      <c r="C250" s="817">
        <f>+B246</f>
        <v>21</v>
      </c>
      <c r="G250" s="830" t="s">
        <v>891</v>
      </c>
      <c r="K250" s="829"/>
      <c r="L250" s="829">
        <f>SUM(L248:L249)</f>
        <v>0</v>
      </c>
    </row>
    <row r="251" spans="1:13" ht="34.700000000000003" customHeight="1">
      <c r="F251" s="817" t="s">
        <v>903</v>
      </c>
      <c r="J251" s="817" t="s">
        <v>894</v>
      </c>
      <c r="K251" s="829"/>
      <c r="L251" s="829">
        <f>ROUNDDOWN(K251*I251,0)</f>
        <v>0</v>
      </c>
    </row>
    <row r="252" spans="1:13" ht="34.700000000000003" customHeight="1">
      <c r="D252" s="817">
        <f>+C250</f>
        <v>21</v>
      </c>
      <c r="G252" s="830" t="s">
        <v>891</v>
      </c>
      <c r="K252" s="829"/>
      <c r="L252" s="829">
        <f>SUM(L251:L251)</f>
        <v>0</v>
      </c>
      <c r="M252" s="817" t="s">
        <v>895</v>
      </c>
    </row>
    <row r="253" spans="1:13" ht="34.700000000000003" customHeight="1">
      <c r="F253" s="817" t="s">
        <v>890</v>
      </c>
      <c r="J253" s="817" t="s">
        <v>885</v>
      </c>
      <c r="K253" s="829"/>
      <c r="L253" s="829">
        <f>ROUNDDOWN(K253*I253,0)</f>
        <v>0</v>
      </c>
    </row>
    <row r="254" spans="1:13" ht="34.700000000000003" customHeight="1">
      <c r="E254" s="817">
        <f>+D252</f>
        <v>21</v>
      </c>
      <c r="G254" s="830" t="s">
        <v>891</v>
      </c>
      <c r="K254" s="829"/>
      <c r="L254" s="829">
        <f>SUM(L253:L253)</f>
        <v>0</v>
      </c>
    </row>
    <row r="255" spans="1:13" ht="34.700000000000003" customHeight="1" thickBot="1">
      <c r="G255" s="830" t="s">
        <v>896</v>
      </c>
      <c r="K255" s="829"/>
      <c r="L255" s="829">
        <f>+L254+L250+L252</f>
        <v>0</v>
      </c>
      <c r="M255" s="817" t="s">
        <v>895</v>
      </c>
    </row>
    <row r="256" spans="1:13" ht="34.700000000000003" customHeight="1" thickTop="1" thickBot="1">
      <c r="F256" s="825"/>
      <c r="G256" s="825"/>
      <c r="H256" s="825"/>
      <c r="I256" s="825"/>
      <c r="J256" s="825"/>
      <c r="K256" s="825"/>
      <c r="L256" s="825"/>
      <c r="M256" s="825"/>
    </row>
    <row r="257" spans="1:13" ht="34.700000000000003" customHeight="1" thickTop="1" thickBot="1">
      <c r="A257" s="817">
        <f>+A245+1</f>
        <v>22</v>
      </c>
      <c r="F257" s="824" t="s">
        <v>899</v>
      </c>
      <c r="G257" s="825"/>
      <c r="H257" s="825"/>
      <c r="I257" s="825"/>
      <c r="J257" s="825"/>
      <c r="K257" s="825"/>
      <c r="L257" s="825"/>
      <c r="M257" s="825"/>
    </row>
    <row r="258" spans="1:13" ht="34.700000000000003" customHeight="1" thickTop="1">
      <c r="B258" s="817">
        <f>+A257</f>
        <v>22</v>
      </c>
      <c r="F258" s="824" t="s">
        <v>909</v>
      </c>
      <c r="G258" s="826"/>
      <c r="H258" s="825"/>
      <c r="I258" s="825"/>
      <c r="J258" s="825"/>
      <c r="K258" s="825"/>
      <c r="L258" s="825"/>
      <c r="M258" s="825"/>
    </row>
    <row r="259" spans="1:13" ht="34.700000000000003" customHeight="1">
      <c r="F259" s="827" t="s">
        <v>900</v>
      </c>
      <c r="G259" s="827"/>
      <c r="H259" s="828" t="s">
        <v>901</v>
      </c>
      <c r="I259" s="828" t="s">
        <v>886</v>
      </c>
      <c r="J259" s="828" t="s">
        <v>887</v>
      </c>
      <c r="K259" s="828" t="s">
        <v>883</v>
      </c>
      <c r="L259" s="828" t="s">
        <v>888</v>
      </c>
      <c r="M259" s="828" t="s">
        <v>889</v>
      </c>
    </row>
    <row r="260" spans="1:13" ht="34.700000000000003" customHeight="1">
      <c r="F260" s="817" t="s">
        <v>902</v>
      </c>
      <c r="J260" s="817" t="s">
        <v>892</v>
      </c>
      <c r="K260" s="829"/>
      <c r="L260" s="829">
        <f>ROUNDDOWN(K260*I260,0)</f>
        <v>0</v>
      </c>
    </row>
    <row r="261" spans="1:13" ht="34.700000000000003" customHeight="1">
      <c r="J261" s="817" t="s">
        <v>893</v>
      </c>
      <c r="K261" s="829">
        <f>+L260</f>
        <v>0</v>
      </c>
      <c r="L261" s="829">
        <f>ROUNDDOWN(K261*I261%,0)</f>
        <v>0</v>
      </c>
    </row>
    <row r="262" spans="1:13" ht="34.700000000000003" customHeight="1">
      <c r="C262" s="817">
        <f>+B258</f>
        <v>22</v>
      </c>
      <c r="G262" s="830" t="s">
        <v>891</v>
      </c>
      <c r="K262" s="829"/>
      <c r="L262" s="829">
        <f>SUM(L260:L261)</f>
        <v>0</v>
      </c>
    </row>
    <row r="263" spans="1:13" ht="34.700000000000003" customHeight="1">
      <c r="F263" s="817" t="s">
        <v>903</v>
      </c>
      <c r="J263" s="817" t="s">
        <v>894</v>
      </c>
      <c r="K263" s="829"/>
      <c r="L263" s="829">
        <f>ROUNDDOWN(K263*I263,0)</f>
        <v>0</v>
      </c>
    </row>
    <row r="264" spans="1:13" ht="34.700000000000003" customHeight="1">
      <c r="D264" s="817">
        <f>+C262</f>
        <v>22</v>
      </c>
      <c r="G264" s="830" t="s">
        <v>891</v>
      </c>
      <c r="K264" s="829"/>
      <c r="L264" s="829">
        <f>SUM(L263:L263)</f>
        <v>0</v>
      </c>
      <c r="M264" s="817" t="s">
        <v>895</v>
      </c>
    </row>
    <row r="265" spans="1:13" ht="34.700000000000003" customHeight="1">
      <c r="F265" s="817" t="s">
        <v>890</v>
      </c>
      <c r="J265" s="817" t="s">
        <v>885</v>
      </c>
      <c r="K265" s="829"/>
      <c r="L265" s="829">
        <f>ROUNDDOWN(K265*I265,0)</f>
        <v>0</v>
      </c>
    </row>
    <row r="266" spans="1:13" ht="34.700000000000003" customHeight="1">
      <c r="E266" s="817">
        <f>+D264</f>
        <v>22</v>
      </c>
      <c r="G266" s="830" t="s">
        <v>891</v>
      </c>
      <c r="K266" s="829"/>
      <c r="L266" s="829">
        <f>SUM(L265:L265)</f>
        <v>0</v>
      </c>
    </row>
    <row r="267" spans="1:13" ht="34.700000000000003" customHeight="1" thickBot="1">
      <c r="G267" s="830" t="s">
        <v>896</v>
      </c>
      <c r="K267" s="829"/>
      <c r="L267" s="829">
        <f>+L266+L262+L264</f>
        <v>0</v>
      </c>
      <c r="M267" s="817" t="s">
        <v>895</v>
      </c>
    </row>
    <row r="268" spans="1:13" ht="34.700000000000003" customHeight="1" thickTop="1" thickBot="1">
      <c r="F268" s="825"/>
      <c r="G268" s="825"/>
      <c r="H268" s="825"/>
      <c r="I268" s="825"/>
      <c r="J268" s="825"/>
      <c r="K268" s="825"/>
      <c r="L268" s="825"/>
      <c r="M268" s="825"/>
    </row>
    <row r="269" spans="1:13" ht="34.700000000000003" customHeight="1" thickTop="1" thickBot="1">
      <c r="A269" s="817">
        <f>+A257+1</f>
        <v>23</v>
      </c>
      <c r="F269" s="824" t="s">
        <v>899</v>
      </c>
      <c r="G269" s="825"/>
      <c r="H269" s="825"/>
      <c r="I269" s="825"/>
      <c r="J269" s="825"/>
      <c r="K269" s="825"/>
      <c r="L269" s="825"/>
      <c r="M269" s="825"/>
    </row>
    <row r="270" spans="1:13" ht="34.700000000000003" customHeight="1" thickTop="1">
      <c r="B270" s="817">
        <f>+A269</f>
        <v>23</v>
      </c>
      <c r="F270" s="824" t="s">
        <v>909</v>
      </c>
      <c r="G270" s="826"/>
      <c r="H270" s="825"/>
      <c r="I270" s="825"/>
      <c r="J270" s="825"/>
      <c r="K270" s="825"/>
      <c r="L270" s="825"/>
      <c r="M270" s="825"/>
    </row>
    <row r="271" spans="1:13" ht="34.700000000000003" customHeight="1">
      <c r="F271" s="827" t="s">
        <v>900</v>
      </c>
      <c r="G271" s="827"/>
      <c r="H271" s="828" t="s">
        <v>901</v>
      </c>
      <c r="I271" s="828" t="s">
        <v>886</v>
      </c>
      <c r="J271" s="828" t="s">
        <v>887</v>
      </c>
      <c r="K271" s="828" t="s">
        <v>883</v>
      </c>
      <c r="L271" s="828" t="s">
        <v>888</v>
      </c>
      <c r="M271" s="828" t="s">
        <v>889</v>
      </c>
    </row>
    <row r="272" spans="1:13" ht="34.700000000000003" customHeight="1">
      <c r="F272" s="817" t="s">
        <v>902</v>
      </c>
      <c r="J272" s="817" t="s">
        <v>892</v>
      </c>
      <c r="K272" s="829"/>
      <c r="L272" s="829">
        <f>ROUNDDOWN(K272*I272,0)</f>
        <v>0</v>
      </c>
    </row>
    <row r="273" spans="1:13" ht="34.700000000000003" customHeight="1">
      <c r="J273" s="817" t="s">
        <v>893</v>
      </c>
      <c r="K273" s="829">
        <f>+L272</f>
        <v>0</v>
      </c>
      <c r="L273" s="829">
        <f>ROUNDDOWN(K273*I273%,0)</f>
        <v>0</v>
      </c>
    </row>
    <row r="274" spans="1:13" ht="34.700000000000003" customHeight="1">
      <c r="C274" s="817">
        <f>+B270</f>
        <v>23</v>
      </c>
      <c r="G274" s="830" t="s">
        <v>891</v>
      </c>
      <c r="K274" s="829"/>
      <c r="L274" s="829">
        <f>SUM(L272:L273)</f>
        <v>0</v>
      </c>
    </row>
    <row r="275" spans="1:13" ht="34.700000000000003" customHeight="1">
      <c r="F275" s="817" t="s">
        <v>903</v>
      </c>
      <c r="J275" s="817" t="s">
        <v>894</v>
      </c>
      <c r="K275" s="829"/>
      <c r="L275" s="829">
        <f>ROUNDDOWN(K275*I275,0)</f>
        <v>0</v>
      </c>
    </row>
    <row r="276" spans="1:13" ht="34.700000000000003" customHeight="1">
      <c r="D276" s="817">
        <f>+C274</f>
        <v>23</v>
      </c>
      <c r="G276" s="830" t="s">
        <v>891</v>
      </c>
      <c r="K276" s="829"/>
      <c r="L276" s="829">
        <f>SUM(L275:L275)</f>
        <v>0</v>
      </c>
      <c r="M276" s="817" t="s">
        <v>895</v>
      </c>
    </row>
    <row r="277" spans="1:13" ht="34.700000000000003" customHeight="1">
      <c r="F277" s="817" t="s">
        <v>890</v>
      </c>
      <c r="J277" s="817" t="s">
        <v>885</v>
      </c>
      <c r="K277" s="829"/>
      <c r="L277" s="829">
        <f>ROUNDDOWN(K277*I277,0)</f>
        <v>0</v>
      </c>
    </row>
    <row r="278" spans="1:13" ht="34.700000000000003" customHeight="1">
      <c r="E278" s="817">
        <f>+D276</f>
        <v>23</v>
      </c>
      <c r="G278" s="830" t="s">
        <v>891</v>
      </c>
      <c r="K278" s="829"/>
      <c r="L278" s="829">
        <f>SUM(L277:L277)</f>
        <v>0</v>
      </c>
    </row>
    <row r="279" spans="1:13" ht="34.700000000000003" customHeight="1" thickBot="1">
      <c r="G279" s="830" t="s">
        <v>896</v>
      </c>
      <c r="K279" s="829"/>
      <c r="L279" s="829">
        <f>+L278+L274+L276</f>
        <v>0</v>
      </c>
      <c r="M279" s="817" t="s">
        <v>895</v>
      </c>
    </row>
    <row r="280" spans="1:13" ht="34.700000000000003" customHeight="1" thickTop="1" thickBot="1">
      <c r="F280" s="825"/>
      <c r="G280" s="825"/>
      <c r="H280" s="825"/>
      <c r="I280" s="825"/>
      <c r="J280" s="825"/>
      <c r="K280" s="825"/>
      <c r="L280" s="825"/>
      <c r="M280" s="825"/>
    </row>
    <row r="281" spans="1:13" ht="34.700000000000003" customHeight="1" thickTop="1" thickBot="1">
      <c r="A281" s="817">
        <f>+A269+1</f>
        <v>24</v>
      </c>
      <c r="F281" s="824" t="s">
        <v>899</v>
      </c>
      <c r="G281" s="825"/>
      <c r="H281" s="825"/>
      <c r="I281" s="825"/>
      <c r="J281" s="825"/>
      <c r="K281" s="825"/>
      <c r="L281" s="825"/>
      <c r="M281" s="825"/>
    </row>
    <row r="282" spans="1:13" ht="34.700000000000003" customHeight="1" thickTop="1">
      <c r="B282" s="817">
        <f>+A281</f>
        <v>24</v>
      </c>
      <c r="F282" s="824" t="s">
        <v>909</v>
      </c>
      <c r="G282" s="826"/>
      <c r="H282" s="825"/>
      <c r="I282" s="825"/>
      <c r="J282" s="825"/>
      <c r="K282" s="825"/>
      <c r="L282" s="825"/>
      <c r="M282" s="825"/>
    </row>
    <row r="283" spans="1:13" ht="34.700000000000003" customHeight="1">
      <c r="F283" s="827" t="s">
        <v>900</v>
      </c>
      <c r="G283" s="827"/>
      <c r="H283" s="828" t="s">
        <v>901</v>
      </c>
      <c r="I283" s="828" t="s">
        <v>886</v>
      </c>
      <c r="J283" s="828" t="s">
        <v>887</v>
      </c>
      <c r="K283" s="828" t="s">
        <v>883</v>
      </c>
      <c r="L283" s="828" t="s">
        <v>888</v>
      </c>
      <c r="M283" s="828" t="s">
        <v>889</v>
      </c>
    </row>
    <row r="284" spans="1:13" ht="34.700000000000003" customHeight="1">
      <c r="F284" s="817" t="s">
        <v>902</v>
      </c>
      <c r="J284" s="817" t="s">
        <v>892</v>
      </c>
      <c r="K284" s="829"/>
      <c r="L284" s="829">
        <f>ROUNDDOWN(K284*I284,0)</f>
        <v>0</v>
      </c>
    </row>
    <row r="285" spans="1:13" ht="34.700000000000003" customHeight="1">
      <c r="J285" s="817" t="s">
        <v>893</v>
      </c>
      <c r="K285" s="829">
        <f>+L284</f>
        <v>0</v>
      </c>
      <c r="L285" s="829">
        <f>ROUNDDOWN(K285*I285%,0)</f>
        <v>0</v>
      </c>
    </row>
    <row r="286" spans="1:13" ht="34.700000000000003" customHeight="1">
      <c r="C286" s="817">
        <f>+B282</f>
        <v>24</v>
      </c>
      <c r="G286" s="830" t="s">
        <v>891</v>
      </c>
      <c r="K286" s="829"/>
      <c r="L286" s="829">
        <f>SUM(L284:L285)</f>
        <v>0</v>
      </c>
    </row>
    <row r="287" spans="1:13" ht="34.700000000000003" customHeight="1">
      <c r="F287" s="817" t="s">
        <v>903</v>
      </c>
      <c r="J287" s="817" t="s">
        <v>894</v>
      </c>
      <c r="K287" s="829"/>
      <c r="L287" s="829">
        <f>ROUNDDOWN(K287*I287,0)</f>
        <v>0</v>
      </c>
    </row>
    <row r="288" spans="1:13" ht="34.700000000000003" customHeight="1">
      <c r="D288" s="817">
        <f>+C286</f>
        <v>24</v>
      </c>
      <c r="G288" s="830" t="s">
        <v>891</v>
      </c>
      <c r="K288" s="829"/>
      <c r="L288" s="829">
        <f>SUM(L287:L287)</f>
        <v>0</v>
      </c>
      <c r="M288" s="817" t="s">
        <v>895</v>
      </c>
    </row>
    <row r="289" spans="1:13" ht="34.700000000000003" customHeight="1">
      <c r="F289" s="817" t="s">
        <v>890</v>
      </c>
      <c r="J289" s="817" t="s">
        <v>885</v>
      </c>
      <c r="K289" s="829"/>
      <c r="L289" s="829">
        <f>ROUNDDOWN(K289*I289,0)</f>
        <v>0</v>
      </c>
    </row>
    <row r="290" spans="1:13" ht="34.700000000000003" customHeight="1">
      <c r="E290" s="817">
        <f>+D288</f>
        <v>24</v>
      </c>
      <c r="G290" s="830" t="s">
        <v>891</v>
      </c>
      <c r="K290" s="829"/>
      <c r="L290" s="829">
        <f>SUM(L289:L289)</f>
        <v>0</v>
      </c>
    </row>
    <row r="291" spans="1:13" ht="34.700000000000003" customHeight="1" thickBot="1">
      <c r="G291" s="830" t="s">
        <v>896</v>
      </c>
      <c r="K291" s="829"/>
      <c r="L291" s="829">
        <f>+L290+L286+L288</f>
        <v>0</v>
      </c>
      <c r="M291" s="817" t="s">
        <v>895</v>
      </c>
    </row>
    <row r="292" spans="1:13" ht="34.700000000000003" customHeight="1" thickTop="1" thickBot="1">
      <c r="F292" s="825"/>
      <c r="G292" s="825"/>
      <c r="H292" s="825"/>
      <c r="I292" s="825"/>
      <c r="J292" s="825"/>
      <c r="K292" s="825"/>
      <c r="L292" s="825"/>
      <c r="M292" s="825"/>
    </row>
    <row r="293" spans="1:13" ht="34.700000000000003" customHeight="1" thickTop="1" thickBot="1">
      <c r="A293" s="817">
        <f>+A281+1</f>
        <v>25</v>
      </c>
      <c r="F293" s="824" t="s">
        <v>899</v>
      </c>
      <c r="G293" s="825"/>
      <c r="H293" s="825"/>
      <c r="I293" s="825"/>
      <c r="J293" s="825"/>
      <c r="K293" s="825"/>
      <c r="L293" s="825"/>
      <c r="M293" s="825"/>
    </row>
    <row r="294" spans="1:13" ht="34.700000000000003" customHeight="1" thickTop="1">
      <c r="B294" s="817">
        <f>+A293</f>
        <v>25</v>
      </c>
      <c r="F294" s="824" t="s">
        <v>909</v>
      </c>
      <c r="G294" s="826"/>
      <c r="H294" s="825"/>
      <c r="I294" s="825"/>
      <c r="J294" s="825"/>
      <c r="K294" s="825"/>
      <c r="L294" s="825"/>
      <c r="M294" s="825"/>
    </row>
    <row r="295" spans="1:13" ht="34.700000000000003" customHeight="1">
      <c r="F295" s="827" t="s">
        <v>900</v>
      </c>
      <c r="G295" s="827"/>
      <c r="H295" s="828" t="s">
        <v>901</v>
      </c>
      <c r="I295" s="828" t="s">
        <v>886</v>
      </c>
      <c r="J295" s="828" t="s">
        <v>887</v>
      </c>
      <c r="K295" s="828" t="s">
        <v>883</v>
      </c>
      <c r="L295" s="828" t="s">
        <v>888</v>
      </c>
      <c r="M295" s="828" t="s">
        <v>889</v>
      </c>
    </row>
    <row r="296" spans="1:13" ht="34.700000000000003" customHeight="1">
      <c r="F296" s="817" t="s">
        <v>902</v>
      </c>
      <c r="J296" s="817" t="s">
        <v>892</v>
      </c>
      <c r="K296" s="829"/>
      <c r="L296" s="829">
        <f>ROUNDDOWN(K296*I296,0)</f>
        <v>0</v>
      </c>
    </row>
    <row r="297" spans="1:13" ht="34.700000000000003" customHeight="1">
      <c r="J297" s="817" t="s">
        <v>893</v>
      </c>
      <c r="K297" s="829">
        <f>+L296</f>
        <v>0</v>
      </c>
      <c r="L297" s="829">
        <f>ROUNDDOWN(K297*I297%,0)</f>
        <v>0</v>
      </c>
    </row>
    <row r="298" spans="1:13" ht="34.700000000000003" customHeight="1">
      <c r="C298" s="817">
        <f>+B294</f>
        <v>25</v>
      </c>
      <c r="G298" s="830" t="s">
        <v>891</v>
      </c>
      <c r="K298" s="829"/>
      <c r="L298" s="829">
        <f>SUM(L296:L297)</f>
        <v>0</v>
      </c>
    </row>
    <row r="299" spans="1:13" ht="34.700000000000003" customHeight="1">
      <c r="F299" s="817" t="s">
        <v>903</v>
      </c>
      <c r="J299" s="817" t="s">
        <v>894</v>
      </c>
      <c r="K299" s="829"/>
      <c r="L299" s="829">
        <f>ROUNDDOWN(K299*I299,0)</f>
        <v>0</v>
      </c>
    </row>
    <row r="300" spans="1:13" ht="34.700000000000003" customHeight="1">
      <c r="D300" s="817">
        <f>+C298</f>
        <v>25</v>
      </c>
      <c r="G300" s="830" t="s">
        <v>891</v>
      </c>
      <c r="K300" s="829"/>
      <c r="L300" s="829">
        <f>SUM(L299:L299)</f>
        <v>0</v>
      </c>
      <c r="M300" s="817" t="s">
        <v>895</v>
      </c>
    </row>
    <row r="301" spans="1:13" ht="34.700000000000003" customHeight="1">
      <c r="F301" s="817" t="s">
        <v>890</v>
      </c>
      <c r="J301" s="817" t="s">
        <v>885</v>
      </c>
      <c r="K301" s="829"/>
      <c r="L301" s="829">
        <f>ROUNDDOWN(K301*I301,0)</f>
        <v>0</v>
      </c>
    </row>
    <row r="302" spans="1:13" ht="34.700000000000003" customHeight="1">
      <c r="E302" s="817">
        <f>+D300</f>
        <v>25</v>
      </c>
      <c r="G302" s="830" t="s">
        <v>891</v>
      </c>
      <c r="K302" s="829"/>
      <c r="L302" s="829">
        <f>SUM(L301:L301)</f>
        <v>0</v>
      </c>
    </row>
    <row r="303" spans="1:13" ht="34.700000000000003" customHeight="1" thickBot="1">
      <c r="G303" s="830" t="s">
        <v>896</v>
      </c>
      <c r="K303" s="829"/>
      <c r="L303" s="829">
        <f>+L302+L298+L300</f>
        <v>0</v>
      </c>
      <c r="M303" s="817" t="s">
        <v>895</v>
      </c>
    </row>
    <row r="304" spans="1:13" ht="34.700000000000003" customHeight="1" thickTop="1" thickBot="1">
      <c r="F304" s="825"/>
      <c r="G304" s="825"/>
      <c r="H304" s="825"/>
      <c r="I304" s="825"/>
      <c r="J304" s="825"/>
      <c r="K304" s="825"/>
      <c r="L304" s="825"/>
      <c r="M304" s="825"/>
    </row>
    <row r="305" spans="1:13" ht="34.700000000000003" customHeight="1" thickTop="1" thickBot="1">
      <c r="A305" s="817">
        <f>+A293+1</f>
        <v>26</v>
      </c>
      <c r="F305" s="824" t="s">
        <v>899</v>
      </c>
      <c r="G305" s="825"/>
      <c r="H305" s="825"/>
      <c r="I305" s="825"/>
      <c r="J305" s="825"/>
      <c r="K305" s="825"/>
      <c r="L305" s="825"/>
      <c r="M305" s="825"/>
    </row>
    <row r="306" spans="1:13" ht="34.700000000000003" customHeight="1" thickTop="1">
      <c r="B306" s="817">
        <f>+A305</f>
        <v>26</v>
      </c>
      <c r="F306" s="824" t="s">
        <v>909</v>
      </c>
      <c r="G306" s="826"/>
      <c r="H306" s="825"/>
      <c r="I306" s="825"/>
      <c r="J306" s="825"/>
      <c r="K306" s="825"/>
      <c r="L306" s="825"/>
      <c r="M306" s="825"/>
    </row>
    <row r="307" spans="1:13" ht="34.700000000000003" customHeight="1">
      <c r="F307" s="827" t="s">
        <v>900</v>
      </c>
      <c r="G307" s="827"/>
      <c r="H307" s="828" t="s">
        <v>901</v>
      </c>
      <c r="I307" s="828" t="s">
        <v>886</v>
      </c>
      <c r="J307" s="828" t="s">
        <v>887</v>
      </c>
      <c r="K307" s="828" t="s">
        <v>883</v>
      </c>
      <c r="L307" s="828" t="s">
        <v>888</v>
      </c>
      <c r="M307" s="828" t="s">
        <v>889</v>
      </c>
    </row>
    <row r="308" spans="1:13" ht="34.700000000000003" customHeight="1">
      <c r="F308" s="817" t="s">
        <v>902</v>
      </c>
      <c r="J308" s="817" t="s">
        <v>892</v>
      </c>
      <c r="K308" s="829"/>
      <c r="L308" s="829">
        <f>ROUNDDOWN(K308*I308,0)</f>
        <v>0</v>
      </c>
    </row>
    <row r="309" spans="1:13" ht="34.700000000000003" customHeight="1">
      <c r="J309" s="817" t="s">
        <v>893</v>
      </c>
      <c r="K309" s="829">
        <f>+L308</f>
        <v>0</v>
      </c>
      <c r="L309" s="829">
        <f>ROUNDDOWN(K309*I309%,0)</f>
        <v>0</v>
      </c>
    </row>
    <row r="310" spans="1:13" ht="34.700000000000003" customHeight="1">
      <c r="C310" s="817">
        <f>+B306</f>
        <v>26</v>
      </c>
      <c r="G310" s="830" t="s">
        <v>891</v>
      </c>
      <c r="K310" s="829"/>
      <c r="L310" s="829">
        <f>SUM(L308:L309)</f>
        <v>0</v>
      </c>
    </row>
    <row r="311" spans="1:13" ht="34.700000000000003" customHeight="1">
      <c r="F311" s="817" t="s">
        <v>903</v>
      </c>
      <c r="J311" s="817" t="s">
        <v>894</v>
      </c>
      <c r="K311" s="829"/>
      <c r="L311" s="829">
        <f>ROUNDDOWN(K311*I311,0)</f>
        <v>0</v>
      </c>
    </row>
    <row r="312" spans="1:13" ht="34.700000000000003" customHeight="1">
      <c r="D312" s="817">
        <f>+C310</f>
        <v>26</v>
      </c>
      <c r="G312" s="830" t="s">
        <v>891</v>
      </c>
      <c r="K312" s="829"/>
      <c r="L312" s="829">
        <f>SUM(L311:L311)</f>
        <v>0</v>
      </c>
      <c r="M312" s="817" t="s">
        <v>895</v>
      </c>
    </row>
    <row r="313" spans="1:13" ht="34.700000000000003" customHeight="1">
      <c r="F313" s="817" t="s">
        <v>890</v>
      </c>
      <c r="J313" s="817" t="s">
        <v>885</v>
      </c>
      <c r="K313" s="829"/>
      <c r="L313" s="829">
        <f>ROUNDDOWN(K313*I313,0)</f>
        <v>0</v>
      </c>
    </row>
    <row r="314" spans="1:13" ht="34.700000000000003" customHeight="1">
      <c r="E314" s="817">
        <f>+D312</f>
        <v>26</v>
      </c>
      <c r="G314" s="830" t="s">
        <v>891</v>
      </c>
      <c r="K314" s="829"/>
      <c r="L314" s="829">
        <f>SUM(L313:L313)</f>
        <v>0</v>
      </c>
    </row>
    <row r="315" spans="1:13" ht="34.700000000000003" customHeight="1" thickBot="1">
      <c r="G315" s="830" t="s">
        <v>896</v>
      </c>
      <c r="K315" s="829"/>
      <c r="L315" s="829">
        <f>+L314+L310+L312</f>
        <v>0</v>
      </c>
      <c r="M315" s="817" t="s">
        <v>895</v>
      </c>
    </row>
    <row r="316" spans="1:13" ht="34.700000000000003" customHeight="1" thickTop="1" thickBot="1">
      <c r="F316" s="825"/>
      <c r="G316" s="825"/>
      <c r="H316" s="825"/>
      <c r="I316" s="825"/>
      <c r="J316" s="825"/>
      <c r="K316" s="825"/>
      <c r="L316" s="825"/>
      <c r="M316" s="825"/>
    </row>
    <row r="317" spans="1:13" ht="34.700000000000003" customHeight="1" thickTop="1" thickBot="1">
      <c r="A317" s="817">
        <f>+A305+1</f>
        <v>27</v>
      </c>
      <c r="F317" s="824" t="s">
        <v>899</v>
      </c>
      <c r="G317" s="825"/>
      <c r="H317" s="825"/>
      <c r="I317" s="825"/>
      <c r="J317" s="825"/>
      <c r="K317" s="825"/>
      <c r="L317" s="825"/>
      <c r="M317" s="825"/>
    </row>
    <row r="318" spans="1:13" ht="34.700000000000003" customHeight="1" thickTop="1">
      <c r="B318" s="817">
        <f>+A317</f>
        <v>27</v>
      </c>
      <c r="F318" s="824" t="s">
        <v>909</v>
      </c>
      <c r="G318" s="826"/>
      <c r="H318" s="825"/>
      <c r="I318" s="825"/>
      <c r="J318" s="825"/>
      <c r="K318" s="825"/>
      <c r="L318" s="825"/>
      <c r="M318" s="825"/>
    </row>
    <row r="319" spans="1:13" ht="34.700000000000003" customHeight="1">
      <c r="F319" s="827" t="s">
        <v>900</v>
      </c>
      <c r="G319" s="827"/>
      <c r="H319" s="828" t="s">
        <v>901</v>
      </c>
      <c r="I319" s="828" t="s">
        <v>886</v>
      </c>
      <c r="J319" s="828" t="s">
        <v>887</v>
      </c>
      <c r="K319" s="828" t="s">
        <v>883</v>
      </c>
      <c r="L319" s="828" t="s">
        <v>888</v>
      </c>
      <c r="M319" s="828" t="s">
        <v>889</v>
      </c>
    </row>
    <row r="320" spans="1:13" ht="34.700000000000003" customHeight="1">
      <c r="F320" s="817" t="s">
        <v>902</v>
      </c>
      <c r="J320" s="817" t="s">
        <v>892</v>
      </c>
      <c r="K320" s="829"/>
      <c r="L320" s="829">
        <f>ROUNDDOWN(K320*I320,0)</f>
        <v>0</v>
      </c>
    </row>
    <row r="321" spans="1:13" ht="34.700000000000003" customHeight="1">
      <c r="J321" s="817" t="s">
        <v>893</v>
      </c>
      <c r="K321" s="829">
        <f>+L320</f>
        <v>0</v>
      </c>
      <c r="L321" s="829">
        <f>ROUNDDOWN(K321*I321%,0)</f>
        <v>0</v>
      </c>
    </row>
    <row r="322" spans="1:13" ht="34.700000000000003" customHeight="1">
      <c r="C322" s="817">
        <f>+B318</f>
        <v>27</v>
      </c>
      <c r="G322" s="830" t="s">
        <v>891</v>
      </c>
      <c r="K322" s="829"/>
      <c r="L322" s="829">
        <f>SUM(L320:L321)</f>
        <v>0</v>
      </c>
    </row>
    <row r="323" spans="1:13" ht="34.700000000000003" customHeight="1">
      <c r="F323" s="817" t="s">
        <v>903</v>
      </c>
      <c r="J323" s="817" t="s">
        <v>894</v>
      </c>
      <c r="K323" s="829"/>
      <c r="L323" s="829">
        <f>ROUNDDOWN(K323*I323,0)</f>
        <v>0</v>
      </c>
    </row>
    <row r="324" spans="1:13" ht="34.700000000000003" customHeight="1">
      <c r="D324" s="817">
        <f>+C322</f>
        <v>27</v>
      </c>
      <c r="G324" s="830" t="s">
        <v>891</v>
      </c>
      <c r="K324" s="829"/>
      <c r="L324" s="829">
        <f>SUM(L323:L323)</f>
        <v>0</v>
      </c>
      <c r="M324" s="817" t="s">
        <v>895</v>
      </c>
    </row>
    <row r="325" spans="1:13" ht="34.700000000000003" customHeight="1">
      <c r="F325" s="817" t="s">
        <v>890</v>
      </c>
      <c r="J325" s="817" t="s">
        <v>885</v>
      </c>
      <c r="K325" s="829"/>
      <c r="L325" s="829">
        <f>ROUNDDOWN(K325*I325,0)</f>
        <v>0</v>
      </c>
    </row>
    <row r="326" spans="1:13" ht="34.700000000000003" customHeight="1">
      <c r="E326" s="817">
        <f>+D324</f>
        <v>27</v>
      </c>
      <c r="G326" s="830" t="s">
        <v>891</v>
      </c>
      <c r="K326" s="829"/>
      <c r="L326" s="829">
        <f>SUM(L325:L325)</f>
        <v>0</v>
      </c>
    </row>
    <row r="327" spans="1:13" ht="34.700000000000003" customHeight="1" thickBot="1">
      <c r="G327" s="830" t="s">
        <v>896</v>
      </c>
      <c r="K327" s="829"/>
      <c r="L327" s="829">
        <f>+L326+L322+L324</f>
        <v>0</v>
      </c>
      <c r="M327" s="817" t="s">
        <v>895</v>
      </c>
    </row>
    <row r="328" spans="1:13" ht="34.700000000000003" customHeight="1" thickTop="1" thickBot="1">
      <c r="F328" s="825"/>
      <c r="G328" s="825"/>
      <c r="H328" s="825"/>
      <c r="I328" s="825"/>
      <c r="J328" s="825"/>
      <c r="K328" s="825"/>
      <c r="L328" s="825"/>
      <c r="M328" s="825"/>
    </row>
    <row r="329" spans="1:13" ht="34.700000000000003" customHeight="1" thickTop="1" thickBot="1">
      <c r="A329" s="817">
        <f>+A317+1</f>
        <v>28</v>
      </c>
      <c r="F329" s="824" t="s">
        <v>899</v>
      </c>
      <c r="G329" s="825"/>
      <c r="H329" s="825"/>
      <c r="I329" s="825"/>
      <c r="J329" s="825"/>
      <c r="K329" s="825"/>
      <c r="L329" s="825"/>
      <c r="M329" s="825"/>
    </row>
    <row r="330" spans="1:13" ht="34.700000000000003" customHeight="1" thickTop="1">
      <c r="B330" s="817">
        <f>+A329</f>
        <v>28</v>
      </c>
      <c r="F330" s="824" t="s">
        <v>909</v>
      </c>
      <c r="G330" s="826"/>
      <c r="H330" s="825"/>
      <c r="I330" s="825"/>
      <c r="J330" s="825"/>
      <c r="K330" s="825"/>
      <c r="L330" s="825"/>
      <c r="M330" s="825"/>
    </row>
    <row r="331" spans="1:13" ht="34.700000000000003" customHeight="1">
      <c r="F331" s="827" t="s">
        <v>900</v>
      </c>
      <c r="G331" s="827"/>
      <c r="H331" s="828" t="s">
        <v>901</v>
      </c>
      <c r="I331" s="828" t="s">
        <v>886</v>
      </c>
      <c r="J331" s="828" t="s">
        <v>887</v>
      </c>
      <c r="K331" s="828" t="s">
        <v>883</v>
      </c>
      <c r="L331" s="828" t="s">
        <v>888</v>
      </c>
      <c r="M331" s="828" t="s">
        <v>889</v>
      </c>
    </row>
    <row r="332" spans="1:13" ht="34.700000000000003" customHeight="1">
      <c r="F332" s="817" t="s">
        <v>902</v>
      </c>
      <c r="J332" s="817" t="s">
        <v>892</v>
      </c>
      <c r="K332" s="829"/>
      <c r="L332" s="829">
        <f>ROUNDDOWN(K332*I332,0)</f>
        <v>0</v>
      </c>
    </row>
    <row r="333" spans="1:13" ht="34.700000000000003" customHeight="1">
      <c r="J333" s="817" t="s">
        <v>893</v>
      </c>
      <c r="K333" s="829">
        <f>+L332</f>
        <v>0</v>
      </c>
      <c r="L333" s="829">
        <f>ROUNDDOWN(K333*I333%,0)</f>
        <v>0</v>
      </c>
    </row>
    <row r="334" spans="1:13" ht="34.700000000000003" customHeight="1">
      <c r="C334" s="817">
        <f>+B330</f>
        <v>28</v>
      </c>
      <c r="G334" s="830" t="s">
        <v>891</v>
      </c>
      <c r="K334" s="829"/>
      <c r="L334" s="829">
        <f>SUM(L332:L333)</f>
        <v>0</v>
      </c>
    </row>
    <row r="335" spans="1:13" ht="34.700000000000003" customHeight="1">
      <c r="F335" s="817" t="s">
        <v>903</v>
      </c>
      <c r="J335" s="817" t="s">
        <v>894</v>
      </c>
      <c r="K335" s="829"/>
      <c r="L335" s="829">
        <f>ROUNDDOWN(K335*I335,0)</f>
        <v>0</v>
      </c>
    </row>
    <row r="336" spans="1:13" ht="34.700000000000003" customHeight="1">
      <c r="D336" s="817">
        <f>+C334</f>
        <v>28</v>
      </c>
      <c r="G336" s="830" t="s">
        <v>891</v>
      </c>
      <c r="K336" s="829"/>
      <c r="L336" s="829">
        <f>SUM(L335:L335)</f>
        <v>0</v>
      </c>
      <c r="M336" s="817" t="s">
        <v>895</v>
      </c>
    </row>
    <row r="337" spans="1:13" ht="34.700000000000003" customHeight="1">
      <c r="F337" s="817" t="s">
        <v>890</v>
      </c>
      <c r="J337" s="817" t="s">
        <v>885</v>
      </c>
      <c r="K337" s="829"/>
      <c r="L337" s="829">
        <f>ROUNDDOWN(K337*I337,0)</f>
        <v>0</v>
      </c>
    </row>
    <row r="338" spans="1:13" ht="34.700000000000003" customHeight="1">
      <c r="E338" s="817">
        <f>+D336</f>
        <v>28</v>
      </c>
      <c r="G338" s="830" t="s">
        <v>891</v>
      </c>
      <c r="K338" s="829"/>
      <c r="L338" s="829">
        <f>SUM(L337:L337)</f>
        <v>0</v>
      </c>
    </row>
    <row r="339" spans="1:13" ht="34.700000000000003" customHeight="1" thickBot="1">
      <c r="G339" s="830" t="s">
        <v>896</v>
      </c>
      <c r="K339" s="829"/>
      <c r="L339" s="829">
        <f>+L338+L334+L336</f>
        <v>0</v>
      </c>
      <c r="M339" s="817" t="s">
        <v>895</v>
      </c>
    </row>
    <row r="340" spans="1:13" ht="34.700000000000003" customHeight="1" thickTop="1" thickBot="1">
      <c r="F340" s="825"/>
      <c r="G340" s="825"/>
      <c r="H340" s="825"/>
      <c r="I340" s="825"/>
      <c r="J340" s="825"/>
      <c r="K340" s="825"/>
      <c r="L340" s="825"/>
      <c r="M340" s="825"/>
    </row>
    <row r="341" spans="1:13" ht="34.700000000000003" customHeight="1" thickTop="1" thickBot="1">
      <c r="A341" s="817">
        <f>+A329+1</f>
        <v>29</v>
      </c>
      <c r="F341" s="824" t="s">
        <v>899</v>
      </c>
      <c r="G341" s="825"/>
      <c r="H341" s="825"/>
      <c r="I341" s="825"/>
      <c r="J341" s="825"/>
      <c r="K341" s="825"/>
      <c r="L341" s="825"/>
      <c r="M341" s="825"/>
    </row>
    <row r="342" spans="1:13" ht="34.700000000000003" customHeight="1" thickTop="1">
      <c r="B342" s="817">
        <f>+A341</f>
        <v>29</v>
      </c>
      <c r="F342" s="824" t="s">
        <v>909</v>
      </c>
      <c r="G342" s="826"/>
      <c r="H342" s="825"/>
      <c r="I342" s="825"/>
      <c r="J342" s="825"/>
      <c r="K342" s="825"/>
      <c r="L342" s="825"/>
      <c r="M342" s="825"/>
    </row>
    <row r="343" spans="1:13" ht="34.700000000000003" customHeight="1">
      <c r="F343" s="827" t="s">
        <v>900</v>
      </c>
      <c r="G343" s="827"/>
      <c r="H343" s="828" t="s">
        <v>901</v>
      </c>
      <c r="I343" s="828" t="s">
        <v>886</v>
      </c>
      <c r="J343" s="828" t="s">
        <v>887</v>
      </c>
      <c r="K343" s="828" t="s">
        <v>883</v>
      </c>
      <c r="L343" s="828" t="s">
        <v>888</v>
      </c>
      <c r="M343" s="828" t="s">
        <v>889</v>
      </c>
    </row>
    <row r="344" spans="1:13" ht="34.700000000000003" customHeight="1">
      <c r="F344" s="817" t="s">
        <v>902</v>
      </c>
      <c r="J344" s="817" t="s">
        <v>892</v>
      </c>
      <c r="K344" s="829"/>
      <c r="L344" s="829">
        <f>ROUNDDOWN(K344*I344,0)</f>
        <v>0</v>
      </c>
    </row>
    <row r="345" spans="1:13" ht="34.700000000000003" customHeight="1">
      <c r="J345" s="817" t="s">
        <v>893</v>
      </c>
      <c r="K345" s="829">
        <f>+L344</f>
        <v>0</v>
      </c>
      <c r="L345" s="829">
        <f>ROUNDDOWN(K345*I345%,0)</f>
        <v>0</v>
      </c>
    </row>
    <row r="346" spans="1:13" ht="34.700000000000003" customHeight="1">
      <c r="C346" s="817">
        <f>+B342</f>
        <v>29</v>
      </c>
      <c r="G346" s="830" t="s">
        <v>891</v>
      </c>
      <c r="K346" s="829"/>
      <c r="L346" s="829">
        <f>SUM(L344:L345)</f>
        <v>0</v>
      </c>
    </row>
    <row r="347" spans="1:13" ht="34.700000000000003" customHeight="1">
      <c r="F347" s="817" t="s">
        <v>903</v>
      </c>
      <c r="J347" s="817" t="s">
        <v>894</v>
      </c>
      <c r="K347" s="829"/>
      <c r="L347" s="829">
        <f>ROUNDDOWN(K347*I347,0)</f>
        <v>0</v>
      </c>
    </row>
    <row r="348" spans="1:13" ht="34.700000000000003" customHeight="1">
      <c r="D348" s="817">
        <f>+C346</f>
        <v>29</v>
      </c>
      <c r="G348" s="830" t="s">
        <v>891</v>
      </c>
      <c r="K348" s="829"/>
      <c r="L348" s="829">
        <f>SUM(L347:L347)</f>
        <v>0</v>
      </c>
      <c r="M348" s="817" t="s">
        <v>895</v>
      </c>
    </row>
    <row r="349" spans="1:13" ht="34.700000000000003" customHeight="1">
      <c r="F349" s="817" t="s">
        <v>890</v>
      </c>
      <c r="J349" s="817" t="s">
        <v>885</v>
      </c>
      <c r="K349" s="829"/>
      <c r="L349" s="829">
        <f>ROUNDDOWN(K349*I349,0)</f>
        <v>0</v>
      </c>
    </row>
    <row r="350" spans="1:13" ht="34.700000000000003" customHeight="1">
      <c r="E350" s="817">
        <f>+D348</f>
        <v>29</v>
      </c>
      <c r="G350" s="830" t="s">
        <v>891</v>
      </c>
      <c r="K350" s="829"/>
      <c r="L350" s="829">
        <f>SUM(L349:L349)</f>
        <v>0</v>
      </c>
    </row>
    <row r="351" spans="1:13" ht="34.700000000000003" customHeight="1" thickBot="1">
      <c r="G351" s="830" t="s">
        <v>896</v>
      </c>
      <c r="K351" s="829"/>
      <c r="L351" s="829">
        <f>+L350+L346+L348</f>
        <v>0</v>
      </c>
      <c r="M351" s="817" t="s">
        <v>895</v>
      </c>
    </row>
    <row r="352" spans="1:13" ht="34.700000000000003" customHeight="1" thickTop="1" thickBot="1">
      <c r="F352" s="825"/>
      <c r="G352" s="825"/>
      <c r="H352" s="825"/>
      <c r="I352" s="825"/>
      <c r="J352" s="825"/>
      <c r="K352" s="825"/>
      <c r="L352" s="825"/>
      <c r="M352" s="825"/>
    </row>
    <row r="353" spans="1:13" ht="34.700000000000003" customHeight="1" thickTop="1" thickBot="1">
      <c r="A353" s="817">
        <f>+A341+1</f>
        <v>30</v>
      </c>
      <c r="F353" s="824" t="s">
        <v>899</v>
      </c>
      <c r="G353" s="825"/>
      <c r="H353" s="825"/>
      <c r="I353" s="825"/>
      <c r="J353" s="825"/>
      <c r="K353" s="825"/>
      <c r="L353" s="825"/>
      <c r="M353" s="825"/>
    </row>
    <row r="354" spans="1:13" ht="34.700000000000003" customHeight="1" thickTop="1">
      <c r="B354" s="817">
        <f>+A353</f>
        <v>30</v>
      </c>
      <c r="F354" s="824" t="s">
        <v>909</v>
      </c>
      <c r="G354" s="826"/>
      <c r="H354" s="825"/>
      <c r="I354" s="825"/>
      <c r="J354" s="825"/>
      <c r="K354" s="825"/>
      <c r="L354" s="825"/>
      <c r="M354" s="825"/>
    </row>
    <row r="355" spans="1:13" ht="34.700000000000003" customHeight="1">
      <c r="F355" s="827" t="s">
        <v>900</v>
      </c>
      <c r="G355" s="827"/>
      <c r="H355" s="828" t="s">
        <v>901</v>
      </c>
      <c r="I355" s="828" t="s">
        <v>886</v>
      </c>
      <c r="J355" s="828" t="s">
        <v>887</v>
      </c>
      <c r="K355" s="828" t="s">
        <v>883</v>
      </c>
      <c r="L355" s="828" t="s">
        <v>888</v>
      </c>
      <c r="M355" s="828" t="s">
        <v>889</v>
      </c>
    </row>
    <row r="356" spans="1:13" ht="34.700000000000003" customHeight="1">
      <c r="F356" s="817" t="s">
        <v>902</v>
      </c>
      <c r="J356" s="817" t="s">
        <v>892</v>
      </c>
      <c r="K356" s="829"/>
      <c r="L356" s="829">
        <f>ROUNDDOWN(K356*I356,0)</f>
        <v>0</v>
      </c>
    </row>
    <row r="357" spans="1:13" ht="34.700000000000003" customHeight="1">
      <c r="J357" s="817" t="s">
        <v>893</v>
      </c>
      <c r="K357" s="829">
        <f>+L356</f>
        <v>0</v>
      </c>
      <c r="L357" s="829">
        <f>ROUNDDOWN(K357*I357%,0)</f>
        <v>0</v>
      </c>
    </row>
    <row r="358" spans="1:13" ht="34.700000000000003" customHeight="1">
      <c r="C358" s="817">
        <f>+B354</f>
        <v>30</v>
      </c>
      <c r="G358" s="830" t="s">
        <v>891</v>
      </c>
      <c r="K358" s="829"/>
      <c r="L358" s="829">
        <f>SUM(L356:L357)</f>
        <v>0</v>
      </c>
    </row>
    <row r="359" spans="1:13" ht="34.700000000000003" customHeight="1">
      <c r="F359" s="817" t="s">
        <v>903</v>
      </c>
      <c r="J359" s="817" t="s">
        <v>894</v>
      </c>
      <c r="K359" s="829"/>
      <c r="L359" s="829">
        <f>ROUNDDOWN(K359*I359,0)</f>
        <v>0</v>
      </c>
    </row>
    <row r="360" spans="1:13" ht="34.700000000000003" customHeight="1">
      <c r="D360" s="817">
        <f>+C358</f>
        <v>30</v>
      </c>
      <c r="G360" s="830" t="s">
        <v>891</v>
      </c>
      <c r="K360" s="829"/>
      <c r="L360" s="829">
        <f>SUM(L359:L359)</f>
        <v>0</v>
      </c>
      <c r="M360" s="817" t="s">
        <v>895</v>
      </c>
    </row>
    <row r="361" spans="1:13" ht="34.700000000000003" customHeight="1">
      <c r="F361" s="817" t="s">
        <v>890</v>
      </c>
      <c r="J361" s="817" t="s">
        <v>885</v>
      </c>
      <c r="K361" s="829"/>
      <c r="L361" s="829">
        <f>ROUNDDOWN(K361*I361,0)</f>
        <v>0</v>
      </c>
    </row>
    <row r="362" spans="1:13" ht="34.700000000000003" customHeight="1">
      <c r="E362" s="817">
        <f>+D360</f>
        <v>30</v>
      </c>
      <c r="G362" s="830" t="s">
        <v>891</v>
      </c>
      <c r="K362" s="829"/>
      <c r="L362" s="829">
        <f>SUM(L361:L361)</f>
        <v>0</v>
      </c>
    </row>
    <row r="363" spans="1:13" ht="34.700000000000003" customHeight="1" thickBot="1">
      <c r="G363" s="830" t="s">
        <v>896</v>
      </c>
      <c r="K363" s="829"/>
      <c r="L363" s="829">
        <f>+L362+L358+L360</f>
        <v>0</v>
      </c>
      <c r="M363" s="817" t="s">
        <v>895</v>
      </c>
    </row>
    <row r="364" spans="1:13" ht="34.700000000000003" customHeight="1" thickTop="1">
      <c r="F364" s="825"/>
      <c r="G364" s="825"/>
      <c r="H364" s="825"/>
      <c r="I364" s="825"/>
      <c r="J364" s="825"/>
      <c r="K364" s="825"/>
      <c r="L364" s="825"/>
      <c r="M364" s="825"/>
    </row>
  </sheetData>
  <phoneticPr fontId="6"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
    <tabColor rgb="FFFFFF00"/>
    <pageSetUpPr fitToPage="1"/>
  </sheetPr>
  <dimension ref="A1:G14"/>
  <sheetViews>
    <sheetView view="pageBreakPreview" zoomScaleNormal="100" zoomScaleSheetLayoutView="100" workbookViewId="0">
      <selection activeCell="E12" sqref="E12"/>
    </sheetView>
  </sheetViews>
  <sheetFormatPr defaultColWidth="8" defaultRowHeight="20.100000000000001" customHeight="1"/>
  <cols>
    <col min="1" max="1" width="19.6640625" style="628" customWidth="1"/>
    <col min="2" max="2" width="21.5546875" style="628" customWidth="1"/>
    <col min="3" max="3" width="13.5546875" style="628" customWidth="1"/>
    <col min="4" max="4" width="8.21875" style="628" customWidth="1"/>
    <col min="5" max="5" width="14.88671875" style="628" customWidth="1"/>
    <col min="6" max="16384" width="8" style="628"/>
  </cols>
  <sheetData>
    <row r="1" spans="1:7" ht="18.75">
      <c r="A1" s="198" t="str">
        <f>"&lt; 표 "&amp;G1&amp;" &gt;"</f>
        <v>&lt; 표 3-2 &gt;</v>
      </c>
      <c r="B1" s="627"/>
      <c r="C1" s="627"/>
      <c r="D1" s="627"/>
      <c r="E1" s="627"/>
      <c r="G1" s="199" t="s">
        <v>824</v>
      </c>
    </row>
    <row r="2" spans="1:7" ht="22.5">
      <c r="A2" s="629" t="s">
        <v>565</v>
      </c>
      <c r="B2" s="627"/>
      <c r="C2" s="627"/>
      <c r="D2" s="627"/>
      <c r="E2" s="627"/>
    </row>
    <row r="3" spans="1:7" ht="13.5"/>
    <row r="4" spans="1:7" ht="13.5">
      <c r="A4" s="94"/>
      <c r="E4" s="630" t="s">
        <v>395</v>
      </c>
    </row>
    <row r="5" spans="1:7" ht="60" customHeight="1">
      <c r="A5" s="631" t="s">
        <v>566</v>
      </c>
      <c r="B5" s="632" t="s">
        <v>396</v>
      </c>
      <c r="C5" s="632" t="s">
        <v>397</v>
      </c>
      <c r="D5" s="633" t="s">
        <v>567</v>
      </c>
      <c r="E5" s="633" t="s">
        <v>568</v>
      </c>
    </row>
    <row r="6" spans="1:7" ht="60" customHeight="1">
      <c r="A6" s="634" t="s">
        <v>572</v>
      </c>
      <c r="B6" s="635" t="s">
        <v>596</v>
      </c>
      <c r="C6" s="636"/>
      <c r="D6" s="637">
        <f>공사이행!C11</f>
        <v>7.7000000000000001E-5</v>
      </c>
      <c r="E6" s="638">
        <f>+ROUNDDOWN(C6*D6,0)</f>
        <v>0</v>
      </c>
    </row>
    <row r="7" spans="1:7" ht="60" customHeight="1">
      <c r="A7" s="268" t="s">
        <v>574</v>
      </c>
      <c r="B7" s="639" t="s">
        <v>569</v>
      </c>
      <c r="C7" s="640"/>
      <c r="D7" s="641">
        <f>건설하도급대금!D12</f>
        <v>8.0999999999999996E-4</v>
      </c>
      <c r="E7" s="642">
        <f>+ROUNDDOWN(C7*D7,0)</f>
        <v>0</v>
      </c>
    </row>
    <row r="8" spans="1:7" ht="60" customHeight="1">
      <c r="A8" s="643" t="s">
        <v>573</v>
      </c>
      <c r="B8" s="644" t="s">
        <v>569</v>
      </c>
      <c r="C8" s="645"/>
      <c r="D8" s="646">
        <f>건설기계지급보증!D15</f>
        <v>1E-3</v>
      </c>
      <c r="E8" s="647">
        <f>+ROUNDDOWN(C8*D8,0)</f>
        <v>0</v>
      </c>
    </row>
    <row r="9" spans="1:7" ht="60" customHeight="1">
      <c r="A9" s="272" t="s">
        <v>570</v>
      </c>
      <c r="B9" s="648"/>
      <c r="C9" s="649"/>
      <c r="D9" s="650"/>
      <c r="E9" s="651">
        <f>SUM(E6:E8)</f>
        <v>0</v>
      </c>
    </row>
    <row r="10" spans="1:7" ht="21.75" customHeight="1">
      <c r="A10" s="628" t="s">
        <v>571</v>
      </c>
    </row>
    <row r="11" spans="1:7" ht="21.75" customHeight="1">
      <c r="A11" s="628" t="s">
        <v>564</v>
      </c>
    </row>
    <row r="12" spans="1:7" ht="21.75" customHeight="1">
      <c r="A12" s="628" t="str">
        <f>"     - 공사이행보증수수료 : "&amp;공사이행!A1&amp;" 참조"</f>
        <v xml:space="preserve">     - 공사이행보증수수료 : &lt; 표 3-2-1 &gt; 참조</v>
      </c>
    </row>
    <row r="13" spans="1:7" ht="21.75" customHeight="1">
      <c r="A13" s="628" t="str">
        <f>"     - 건설하도급 지급보증서 발급수수료 : "&amp;건설하도급대금!A1&amp;" 참조"</f>
        <v xml:space="preserve">     - 건설하도급 지급보증서 발급수수료 : &lt; 표 3-2-2 &gt; 참조</v>
      </c>
    </row>
    <row r="14" spans="1:7" ht="20.100000000000001" customHeight="1">
      <c r="A14" s="628" t="str">
        <f>"     - 건설기계대여대금 지급보증서 발급수수료 : "&amp;건설기계지급보증!A1&amp;" 참조"</f>
        <v xml:space="preserve">     - 건설기계대여대금 지급보증서 발급수수료 : &lt; 표 3-2-3 &gt; 참조</v>
      </c>
    </row>
  </sheetData>
  <phoneticPr fontId="6"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
    <tabColor rgb="FFFFFF00"/>
    <pageSetUpPr fitToPage="1"/>
  </sheetPr>
  <dimension ref="A1:F27"/>
  <sheetViews>
    <sheetView view="pageBreakPreview" topLeftCell="A10" zoomScaleNormal="100" zoomScaleSheetLayoutView="100" workbookViewId="0">
      <selection activeCell="E12" sqref="E12"/>
    </sheetView>
  </sheetViews>
  <sheetFormatPr defaultColWidth="7.44140625" defaultRowHeight="20.100000000000001" customHeight="1"/>
  <cols>
    <col min="1" max="1" width="15.5546875" style="92" customWidth="1"/>
    <col min="2" max="2" width="30.109375" style="92" customWidth="1"/>
    <col min="3" max="4" width="13.44140625" style="92" customWidth="1"/>
    <col min="5" max="16384" width="7.44140625" style="619"/>
  </cols>
  <sheetData>
    <row r="1" spans="1:6" ht="20.25">
      <c r="A1" s="198" t="str">
        <f>"&lt; 표 "&amp;F1&amp;" &gt;"</f>
        <v>&lt; 표 3-2-1 &gt;</v>
      </c>
      <c r="B1" s="90"/>
      <c r="C1" s="90"/>
      <c r="D1" s="90"/>
      <c r="F1" s="199" t="s">
        <v>825</v>
      </c>
    </row>
    <row r="2" spans="1:6" ht="22.5">
      <c r="A2" s="323" t="s">
        <v>580</v>
      </c>
      <c r="B2" s="90"/>
      <c r="C2" s="90"/>
      <c r="D2" s="90"/>
    </row>
    <row r="3" spans="1:6" ht="20.25">
      <c r="A3" s="95"/>
      <c r="B3" s="90"/>
      <c r="C3" s="90"/>
      <c r="D3" s="90"/>
    </row>
    <row r="4" spans="1:6" s="212" customFormat="1" ht="14.25">
      <c r="A4" s="620"/>
      <c r="B4" s="94"/>
      <c r="D4" s="96" t="s">
        <v>26</v>
      </c>
    </row>
    <row r="5" spans="1:6" s="326" customFormat="1" ht="48" customHeight="1">
      <c r="A5" s="325" t="s">
        <v>577</v>
      </c>
      <c r="B5" s="201" t="s">
        <v>581</v>
      </c>
      <c r="C5" s="325" t="s">
        <v>469</v>
      </c>
      <c r="D5" s="325" t="s">
        <v>480</v>
      </c>
    </row>
    <row r="6" spans="1:6" s="212" customFormat="1" ht="39.950000000000003" customHeight="1">
      <c r="A6" s="621" t="s">
        <v>945</v>
      </c>
      <c r="B6" s="327" t="s">
        <v>982</v>
      </c>
      <c r="C6" s="622">
        <v>1.4100000000000001E-4</v>
      </c>
      <c r="D6" s="616"/>
    </row>
    <row r="7" spans="1:6" s="212" customFormat="1" ht="45" customHeight="1">
      <c r="A7" s="621" t="s">
        <v>944</v>
      </c>
      <c r="B7" s="327" t="s">
        <v>983</v>
      </c>
      <c r="C7" s="622">
        <v>1.02E-4</v>
      </c>
      <c r="D7" s="616"/>
    </row>
    <row r="8" spans="1:6" s="212" customFormat="1" ht="45" customHeight="1">
      <c r="A8" s="621" t="s">
        <v>943</v>
      </c>
      <c r="B8" s="327" t="s">
        <v>984</v>
      </c>
      <c r="C8" s="623">
        <v>7.7000000000000001E-5</v>
      </c>
      <c r="D8" s="616"/>
    </row>
    <row r="9" spans="1:6" s="212" customFormat="1" ht="45" customHeight="1">
      <c r="A9" s="621" t="s">
        <v>579</v>
      </c>
      <c r="B9" s="327" t="s">
        <v>985</v>
      </c>
      <c r="C9" s="624">
        <v>6.3E-5</v>
      </c>
      <c r="D9" s="616"/>
    </row>
    <row r="10" spans="1:6" s="212" customFormat="1" ht="39.950000000000003" customHeight="1">
      <c r="A10" s="272" t="s">
        <v>578</v>
      </c>
      <c r="B10" s="327" t="s">
        <v>986</v>
      </c>
      <c r="C10" s="624">
        <v>5.0000000000000002E-5</v>
      </c>
      <c r="D10" s="616"/>
    </row>
    <row r="11" spans="1:6" s="212" customFormat="1" ht="48" customHeight="1">
      <c r="A11" s="625" t="s">
        <v>473</v>
      </c>
      <c r="B11" s="329"/>
      <c r="C11" s="626">
        <f>C8</f>
        <v>7.7000000000000001E-5</v>
      </c>
      <c r="D11" s="614"/>
    </row>
    <row r="12" spans="1:6" s="212" customFormat="1" ht="21.75" customHeight="1">
      <c r="A12" s="225" t="s">
        <v>624</v>
      </c>
      <c r="B12" s="332"/>
      <c r="C12" s="333"/>
      <c r="D12" s="333"/>
    </row>
    <row r="13" spans="1:6" s="212" customFormat="1" ht="21.75" customHeight="1">
      <c r="A13" s="225" t="s">
        <v>625</v>
      </c>
      <c r="B13" s="332"/>
      <c r="C13" s="333"/>
      <c r="D13" s="333"/>
    </row>
    <row r="14" spans="1:6" s="212" customFormat="1" ht="21.75" customHeight="1">
      <c r="A14" s="267" t="s">
        <v>1169</v>
      </c>
      <c r="B14" s="332"/>
      <c r="C14" s="333"/>
      <c r="D14" s="333"/>
    </row>
    <row r="15" spans="1:6" s="212" customFormat="1" ht="21.75" customHeight="1">
      <c r="A15" s="225" t="s">
        <v>474</v>
      </c>
      <c r="B15" s="332"/>
      <c r="C15" s="333"/>
      <c r="D15" s="333"/>
    </row>
    <row r="16" spans="1:6" s="212" customFormat="1" ht="21.75" customHeight="1">
      <c r="A16" s="225" t="s">
        <v>999</v>
      </c>
      <c r="B16" s="332"/>
      <c r="C16" s="333"/>
      <c r="D16" s="333"/>
    </row>
    <row r="17" spans="1:4" s="212" customFormat="1" ht="21.75" customHeight="1">
      <c r="A17" s="225" t="s">
        <v>874</v>
      </c>
      <c r="B17" s="332"/>
      <c r="C17" s="333"/>
      <c r="D17" s="333"/>
    </row>
    <row r="18" spans="1:4" s="212" customFormat="1" ht="21.75" customHeight="1">
      <c r="A18" s="225" t="s">
        <v>998</v>
      </c>
      <c r="B18" s="332"/>
      <c r="C18" s="333"/>
      <c r="D18" s="333"/>
    </row>
    <row r="19" spans="1:4" s="212" customFormat="1" ht="21.75" customHeight="1">
      <c r="A19" s="225" t="s">
        <v>875</v>
      </c>
      <c r="B19" s="332"/>
      <c r="C19" s="333"/>
      <c r="D19" s="333"/>
    </row>
    <row r="20" spans="1:4" s="212" customFormat="1" ht="21.75" customHeight="1">
      <c r="A20" s="225" t="s">
        <v>597</v>
      </c>
      <c r="B20" s="332"/>
      <c r="C20" s="333"/>
      <c r="D20" s="333"/>
    </row>
    <row r="21" spans="1:4" s="212" customFormat="1" ht="21.75" customHeight="1">
      <c r="A21" s="225" t="s">
        <v>598</v>
      </c>
      <c r="B21" s="332"/>
      <c r="C21" s="333"/>
      <c r="D21" s="333"/>
    </row>
    <row r="22" spans="1:4" s="212" customFormat="1" ht="21.75" customHeight="1">
      <c r="A22" s="225" t="s">
        <v>1000</v>
      </c>
      <c r="B22" s="332"/>
      <c r="C22" s="333"/>
      <c r="D22" s="333"/>
    </row>
    <row r="23" spans="1:4" s="212" customFormat="1" ht="21.75" customHeight="1">
      <c r="A23" s="225" t="s">
        <v>599</v>
      </c>
      <c r="B23" s="332"/>
      <c r="C23" s="333"/>
      <c r="D23" s="333"/>
    </row>
    <row r="24" spans="1:4" s="212" customFormat="1" ht="21.75" customHeight="1">
      <c r="A24" s="225" t="s">
        <v>600</v>
      </c>
      <c r="B24" s="332"/>
      <c r="C24" s="333"/>
      <c r="D24" s="333"/>
    </row>
    <row r="25" spans="1:4" s="212" customFormat="1" ht="21.75" customHeight="1">
      <c r="A25" s="225" t="s">
        <v>601</v>
      </c>
      <c r="B25" s="332"/>
      <c r="C25" s="333"/>
      <c r="D25" s="333"/>
    </row>
    <row r="26" spans="1:4" s="212" customFormat="1" ht="20.25" customHeight="1">
      <c r="A26" s="225"/>
      <c r="B26" s="332"/>
      <c r="C26" s="333"/>
      <c r="D26" s="333"/>
    </row>
    <row r="27" spans="1:4" ht="14.25">
      <c r="A27" s="94"/>
    </row>
  </sheetData>
  <phoneticPr fontId="6"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3">
    <tabColor rgb="FFFFFF00"/>
    <pageSetUpPr fitToPage="1"/>
  </sheetPr>
  <dimension ref="A1:G26"/>
  <sheetViews>
    <sheetView view="pageBreakPreview" topLeftCell="A7" zoomScaleNormal="100" zoomScaleSheetLayoutView="100" workbookViewId="0">
      <selection activeCell="E12" sqref="E12"/>
    </sheetView>
  </sheetViews>
  <sheetFormatPr defaultColWidth="7.44140625" defaultRowHeight="14.25"/>
  <cols>
    <col min="1" max="2" width="15.77734375" style="255" customWidth="1"/>
    <col min="3" max="3" width="18.77734375" style="255" customWidth="1"/>
    <col min="4" max="5" width="11.5546875" style="255" customWidth="1"/>
    <col min="6" max="16384" width="7.44140625" style="273"/>
  </cols>
  <sheetData>
    <row r="1" spans="1:7" ht="20.25">
      <c r="A1" s="198" t="str">
        <f>"&lt; 표 "&amp;G1&amp;" &gt;"</f>
        <v>&lt; 표 3-2-2 &gt;</v>
      </c>
      <c r="B1" s="256"/>
      <c r="C1" s="226"/>
      <c r="D1" s="226"/>
      <c r="E1" s="226"/>
      <c r="G1" s="199" t="s">
        <v>826</v>
      </c>
    </row>
    <row r="2" spans="1:7" ht="22.5">
      <c r="A2" s="323" t="s">
        <v>582</v>
      </c>
      <c r="B2" s="323"/>
      <c r="C2" s="226"/>
      <c r="D2" s="226"/>
      <c r="E2" s="226"/>
    </row>
    <row r="3" spans="1:7" ht="20.25">
      <c r="A3" s="258"/>
      <c r="B3" s="258"/>
      <c r="C3" s="226"/>
      <c r="D3" s="226"/>
      <c r="E3" s="226"/>
    </row>
    <row r="4" spans="1:7" s="213" customFormat="1">
      <c r="A4" s="324"/>
      <c r="B4" s="324"/>
      <c r="C4" s="227"/>
      <c r="E4" s="259" t="s">
        <v>26</v>
      </c>
    </row>
    <row r="5" spans="1:7" s="326" customFormat="1" ht="33.75" customHeight="1">
      <c r="A5" s="950" t="s">
        <v>583</v>
      </c>
      <c r="B5" s="951"/>
      <c r="C5" s="201" t="s">
        <v>23</v>
      </c>
      <c r="D5" s="325" t="s">
        <v>469</v>
      </c>
      <c r="E5" s="325" t="s">
        <v>480</v>
      </c>
    </row>
    <row r="6" spans="1:7" s="213" customFormat="1" ht="33.75" customHeight="1">
      <c r="A6" s="955" t="s">
        <v>584</v>
      </c>
      <c r="B6" s="956"/>
      <c r="C6" s="948" t="s">
        <v>471</v>
      </c>
      <c r="D6" s="615">
        <v>8.0999999999999996E-4</v>
      </c>
      <c r="E6" s="616"/>
    </row>
    <row r="7" spans="1:7" s="213" customFormat="1" ht="33.75" customHeight="1">
      <c r="A7" s="955" t="s">
        <v>586</v>
      </c>
      <c r="B7" s="956"/>
      <c r="C7" s="949"/>
      <c r="D7" s="617">
        <v>8.0000000000000004E-4</v>
      </c>
      <c r="E7" s="616"/>
    </row>
    <row r="8" spans="1:7" s="213" customFormat="1" ht="33.75" customHeight="1">
      <c r="A8" s="955" t="s">
        <v>585</v>
      </c>
      <c r="B8" s="956"/>
      <c r="C8" s="949"/>
      <c r="D8" s="617">
        <v>7.5000000000000002E-4</v>
      </c>
      <c r="E8" s="616"/>
    </row>
    <row r="9" spans="1:7" s="213" customFormat="1" ht="33.75" customHeight="1">
      <c r="A9" s="954" t="s">
        <v>949</v>
      </c>
      <c r="B9" s="618" t="s">
        <v>587</v>
      </c>
      <c r="C9" s="949"/>
      <c r="D9" s="617">
        <v>6.8000000000000005E-4</v>
      </c>
      <c r="E9" s="616"/>
    </row>
    <row r="10" spans="1:7" s="213" customFormat="1" ht="33.75" customHeight="1">
      <c r="A10" s="954"/>
      <c r="B10" s="618" t="s">
        <v>588</v>
      </c>
      <c r="C10" s="949"/>
      <c r="D10" s="617">
        <v>7.1000000000000002E-4</v>
      </c>
      <c r="E10" s="616"/>
    </row>
    <row r="11" spans="1:7" s="213" customFormat="1" ht="33.75" customHeight="1">
      <c r="A11" s="955" t="s">
        <v>815</v>
      </c>
      <c r="B11" s="956"/>
      <c r="C11" s="949"/>
      <c r="D11" s="617">
        <v>8.4000000000000003E-4</v>
      </c>
      <c r="E11" s="616"/>
    </row>
    <row r="12" spans="1:7" s="213" customFormat="1" ht="33.75" customHeight="1">
      <c r="A12" s="952" t="s">
        <v>473</v>
      </c>
      <c r="B12" s="953"/>
      <c r="C12" s="329"/>
      <c r="D12" s="615">
        <f>D6</f>
        <v>8.0999999999999996E-4</v>
      </c>
      <c r="E12" s="614"/>
    </row>
    <row r="13" spans="1:7" s="213" customFormat="1" ht="19.5" customHeight="1">
      <c r="A13" s="267" t="s">
        <v>622</v>
      </c>
      <c r="B13" s="267"/>
      <c r="C13" s="332"/>
      <c r="D13" s="333"/>
      <c r="E13" s="333"/>
    </row>
    <row r="14" spans="1:7" s="213" customFormat="1" ht="19.5" customHeight="1">
      <c r="A14" s="267" t="s">
        <v>623</v>
      </c>
      <c r="B14" s="267"/>
      <c r="C14" s="332"/>
      <c r="D14" s="333"/>
      <c r="E14" s="333"/>
      <c r="F14" s="213" t="s">
        <v>589</v>
      </c>
    </row>
    <row r="15" spans="1:7" s="213" customFormat="1" ht="19.5" customHeight="1">
      <c r="A15" s="267" t="s">
        <v>997</v>
      </c>
      <c r="B15" s="267"/>
      <c r="C15" s="332"/>
      <c r="D15" s="333"/>
      <c r="E15" s="333"/>
      <c r="F15" s="213" t="s">
        <v>590</v>
      </c>
    </row>
    <row r="16" spans="1:7" s="213" customFormat="1" ht="19.5" customHeight="1">
      <c r="A16" s="267" t="str">
        <f>공사이행!A14</f>
        <v xml:space="preserve">     - 조달청 원가계산 제비율 기준 참조(2023.1.2. 기초금액 발표분부터 적용)</v>
      </c>
      <c r="B16" s="267"/>
      <c r="C16" s="332"/>
      <c r="D16" s="333"/>
      <c r="E16" s="333"/>
      <c r="F16" s="213" t="s">
        <v>591</v>
      </c>
    </row>
    <row r="17" spans="1:6" s="213" customFormat="1" ht="19.5" customHeight="1">
      <c r="A17" s="267" t="s">
        <v>474</v>
      </c>
      <c r="B17" s="267"/>
      <c r="C17" s="332"/>
      <c r="D17" s="333"/>
      <c r="E17" s="333"/>
      <c r="F17" s="213" t="s">
        <v>593</v>
      </c>
    </row>
    <row r="18" spans="1:6" s="213" customFormat="1" ht="19.5" customHeight="1">
      <c r="A18" s="267" t="s">
        <v>602</v>
      </c>
      <c r="B18" s="267"/>
      <c r="C18" s="332"/>
      <c r="D18" s="333"/>
      <c r="E18" s="333"/>
      <c r="F18" s="213" t="s">
        <v>592</v>
      </c>
    </row>
    <row r="19" spans="1:6" s="213" customFormat="1" ht="19.5" customHeight="1">
      <c r="A19" s="267" t="s">
        <v>594</v>
      </c>
      <c r="B19" s="267"/>
      <c r="C19" s="332"/>
      <c r="D19" s="333"/>
      <c r="E19" s="333"/>
    </row>
    <row r="20" spans="1:6" s="213" customFormat="1" ht="19.5" customHeight="1">
      <c r="A20" s="267" t="s">
        <v>603</v>
      </c>
      <c r="B20" s="267"/>
      <c r="C20" s="332"/>
      <c r="D20" s="333"/>
      <c r="E20" s="333"/>
    </row>
    <row r="21" spans="1:6" s="213" customFormat="1" ht="19.5" customHeight="1">
      <c r="A21" s="267" t="s">
        <v>604</v>
      </c>
      <c r="B21" s="267"/>
      <c r="C21" s="332"/>
      <c r="D21" s="333"/>
      <c r="E21" s="333"/>
    </row>
    <row r="22" spans="1:6" s="213" customFormat="1" ht="19.5" customHeight="1">
      <c r="A22" s="267" t="s">
        <v>605</v>
      </c>
      <c r="B22" s="267"/>
      <c r="C22" s="332"/>
      <c r="D22" s="333"/>
      <c r="E22" s="333"/>
    </row>
    <row r="23" spans="1:6" s="213" customFormat="1" ht="19.5" customHeight="1">
      <c r="A23" s="267" t="s">
        <v>872</v>
      </c>
      <c r="B23" s="267"/>
      <c r="C23" s="332"/>
      <c r="D23" s="333"/>
      <c r="E23" s="333"/>
    </row>
    <row r="24" spans="1:6" s="213" customFormat="1" ht="19.5" customHeight="1">
      <c r="A24" s="227" t="s">
        <v>873</v>
      </c>
      <c r="B24" s="267"/>
      <c r="C24" s="332"/>
      <c r="D24" s="333"/>
      <c r="E24" s="333"/>
    </row>
    <row r="25" spans="1:6" s="213" customFormat="1" ht="19.5" customHeight="1">
      <c r="A25" s="336" t="s">
        <v>1171</v>
      </c>
      <c r="B25" s="227"/>
      <c r="C25" s="251"/>
      <c r="D25" s="251"/>
      <c r="E25" s="251"/>
    </row>
    <row r="26" spans="1:6" ht="19.5" customHeight="1">
      <c r="A26" s="336"/>
      <c r="B26" s="227"/>
    </row>
  </sheetData>
  <mergeCells count="8">
    <mergeCell ref="C6:C11"/>
    <mergeCell ref="A5:B5"/>
    <mergeCell ref="A12:B12"/>
    <mergeCell ref="A9:A10"/>
    <mergeCell ref="A6:B6"/>
    <mergeCell ref="A7:B7"/>
    <mergeCell ref="A8:B8"/>
    <mergeCell ref="A11:B11"/>
  </mergeCells>
  <phoneticPr fontId="6"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4">
    <tabColor rgb="FFFFFF00"/>
    <pageSetUpPr fitToPage="1"/>
  </sheetPr>
  <dimension ref="A1:G34"/>
  <sheetViews>
    <sheetView view="pageBreakPreview" zoomScaleNormal="100" zoomScaleSheetLayoutView="100" workbookViewId="0">
      <pane xSplit="5" ySplit="5" topLeftCell="F13" activePane="bottomRight" state="frozen"/>
      <selection activeCell="E12" sqref="E12"/>
      <selection pane="topRight" activeCell="E12" sqref="E12"/>
      <selection pane="bottomLeft" activeCell="E12" sqref="E12"/>
      <selection pane="bottomRight" activeCell="E12" sqref="E12"/>
    </sheetView>
  </sheetViews>
  <sheetFormatPr defaultColWidth="7.44140625" defaultRowHeight="20.100000000000001" customHeight="1"/>
  <cols>
    <col min="1" max="1" width="14.5546875" style="255" customWidth="1"/>
    <col min="2" max="2" width="36.44140625" style="255" customWidth="1"/>
    <col min="3" max="3" width="19.44140625" style="255" customWidth="1"/>
    <col min="4" max="5" width="11.77734375" style="255" customWidth="1"/>
    <col min="6" max="16384" width="7.44140625" style="273"/>
  </cols>
  <sheetData>
    <row r="1" spans="1:7" ht="20.25">
      <c r="A1" s="198" t="str">
        <f>"&lt; 표 "&amp;G1&amp;" &gt;"</f>
        <v>&lt; 표 3-2-3 &gt;</v>
      </c>
      <c r="B1" s="256"/>
      <c r="C1" s="226"/>
      <c r="D1" s="226"/>
      <c r="E1" s="226"/>
      <c r="G1" s="199" t="s">
        <v>827</v>
      </c>
    </row>
    <row r="2" spans="1:7" ht="22.5">
      <c r="A2" s="323" t="s">
        <v>575</v>
      </c>
      <c r="B2" s="323"/>
      <c r="C2" s="226"/>
      <c r="D2" s="226"/>
      <c r="E2" s="226"/>
    </row>
    <row r="3" spans="1:7" ht="20.25">
      <c r="A3" s="258"/>
      <c r="B3" s="226"/>
      <c r="C3" s="226"/>
      <c r="D3" s="226"/>
      <c r="E3" s="226"/>
    </row>
    <row r="4" spans="1:7" s="213" customFormat="1" ht="14.25">
      <c r="A4" s="324"/>
      <c r="B4" s="227"/>
      <c r="C4" s="227"/>
      <c r="E4" s="259" t="s">
        <v>244</v>
      </c>
    </row>
    <row r="5" spans="1:7" s="326" customFormat="1" ht="30" customHeight="1">
      <c r="A5" s="201" t="s">
        <v>467</v>
      </c>
      <c r="B5" s="201" t="s">
        <v>576</v>
      </c>
      <c r="C5" s="201" t="s">
        <v>181</v>
      </c>
      <c r="D5" s="325" t="s">
        <v>469</v>
      </c>
      <c r="E5" s="325" t="s">
        <v>480</v>
      </c>
    </row>
    <row r="6" spans="1:7" s="213" customFormat="1" ht="42" customHeight="1">
      <c r="A6" s="596" t="s">
        <v>994</v>
      </c>
      <c r="B6" s="597" t="s">
        <v>979</v>
      </c>
      <c r="C6" s="598" t="s">
        <v>471</v>
      </c>
      <c r="D6" s="599">
        <v>4.0000000000000001E-3</v>
      </c>
      <c r="E6" s="599"/>
      <c r="F6" s="213" t="s">
        <v>482</v>
      </c>
    </row>
    <row r="7" spans="1:7" s="213" customFormat="1" ht="42" customHeight="1">
      <c r="A7" s="600"/>
      <c r="B7" s="215" t="s">
        <v>468</v>
      </c>
      <c r="C7" s="601"/>
      <c r="D7" s="602">
        <v>6.9999999999999999E-4</v>
      </c>
      <c r="E7" s="602"/>
      <c r="F7" s="213" t="s">
        <v>483</v>
      </c>
    </row>
    <row r="8" spans="1:7" s="213" customFormat="1" ht="42" customHeight="1">
      <c r="A8" s="600"/>
      <c r="B8" s="603" t="s">
        <v>811</v>
      </c>
      <c r="C8" s="604"/>
      <c r="D8" s="605">
        <v>1.6000000000000001E-3</v>
      </c>
      <c r="E8" s="605"/>
    </row>
    <row r="9" spans="1:7" s="213" customFormat="1" ht="42" customHeight="1">
      <c r="A9" s="606"/>
      <c r="B9" s="607" t="s">
        <v>812</v>
      </c>
      <c r="C9" s="608"/>
      <c r="D9" s="609">
        <v>1.8E-3</v>
      </c>
      <c r="E9" s="609"/>
    </row>
    <row r="10" spans="1:7" s="213" customFormat="1" ht="42" customHeight="1">
      <c r="A10" s="596" t="s">
        <v>993</v>
      </c>
      <c r="B10" s="610" t="s">
        <v>980</v>
      </c>
      <c r="C10" s="957" t="s">
        <v>472</v>
      </c>
      <c r="D10" s="599">
        <v>6.7999999999999996E-3</v>
      </c>
      <c r="E10" s="599"/>
    </row>
    <row r="11" spans="1:7" s="213" customFormat="1" ht="42" customHeight="1">
      <c r="A11" s="600"/>
      <c r="B11" s="611" t="s">
        <v>981</v>
      </c>
      <c r="C11" s="958"/>
      <c r="D11" s="602">
        <v>5.1000000000000004E-3</v>
      </c>
      <c r="E11" s="602"/>
    </row>
    <row r="12" spans="1:7" s="213" customFormat="1" ht="42" customHeight="1">
      <c r="A12" s="600"/>
      <c r="B12" s="611" t="s">
        <v>813</v>
      </c>
      <c r="C12" s="958"/>
      <c r="D12" s="602">
        <v>3.2000000000000002E-3</v>
      </c>
      <c r="E12" s="602"/>
    </row>
    <row r="13" spans="1:7" s="213" customFormat="1" ht="42" customHeight="1">
      <c r="A13" s="600"/>
      <c r="B13" s="611" t="s">
        <v>814</v>
      </c>
      <c r="C13" s="958"/>
      <c r="D13" s="602">
        <v>1.6000000000000001E-3</v>
      </c>
      <c r="E13" s="602"/>
    </row>
    <row r="14" spans="1:7" s="213" customFormat="1" ht="42" customHeight="1">
      <c r="A14" s="606"/>
      <c r="B14" s="612" t="s">
        <v>995</v>
      </c>
      <c r="C14" s="959"/>
      <c r="D14" s="613">
        <v>1E-3</v>
      </c>
      <c r="E14" s="609"/>
    </row>
    <row r="15" spans="1:7" s="213" customFormat="1" ht="42" customHeight="1">
      <c r="A15" s="329" t="s">
        <v>473</v>
      </c>
      <c r="B15" s="329"/>
      <c r="C15" s="329"/>
      <c r="D15" s="614">
        <f>+D14</f>
        <v>1E-3</v>
      </c>
      <c r="E15" s="614"/>
    </row>
    <row r="16" spans="1:7" s="213" customFormat="1" ht="18" customHeight="1">
      <c r="A16" s="267" t="s">
        <v>620</v>
      </c>
      <c r="B16" s="332"/>
      <c r="C16" s="332"/>
      <c r="D16" s="333"/>
      <c r="E16" s="333"/>
    </row>
    <row r="17" spans="1:5" s="213" customFormat="1" ht="18" customHeight="1">
      <c r="A17" s="267" t="s">
        <v>621</v>
      </c>
      <c r="B17" s="332"/>
      <c r="C17" s="332"/>
      <c r="D17" s="333"/>
      <c r="E17" s="333"/>
    </row>
    <row r="18" spans="1:5" s="213" customFormat="1" ht="18" customHeight="1">
      <c r="A18" s="267" t="s">
        <v>996</v>
      </c>
      <c r="B18" s="332"/>
      <c r="C18" s="332"/>
      <c r="D18" s="333"/>
      <c r="E18" s="333"/>
    </row>
    <row r="19" spans="1:5" s="213" customFormat="1" ht="18" customHeight="1">
      <c r="A19" s="267" t="str">
        <f>건설하도급대금!A16</f>
        <v xml:space="preserve">     - 조달청 원가계산 제비율 기준 참조(2023.1.2. 기초금액 발표분부터 적용)</v>
      </c>
      <c r="B19" s="332"/>
      <c r="C19" s="332"/>
      <c r="D19" s="333"/>
      <c r="E19" s="333"/>
    </row>
    <row r="20" spans="1:5" s="213" customFormat="1" ht="18" customHeight="1">
      <c r="A20" s="267" t="s">
        <v>474</v>
      </c>
      <c r="B20" s="332"/>
      <c r="C20" s="332"/>
      <c r="D20" s="333"/>
      <c r="E20" s="333"/>
    </row>
    <row r="21" spans="1:5" s="213" customFormat="1" ht="18" customHeight="1">
      <c r="A21" s="267" t="s">
        <v>479</v>
      </c>
      <c r="B21" s="332"/>
      <c r="C21" s="332"/>
      <c r="D21" s="333"/>
      <c r="E21" s="333"/>
    </row>
    <row r="22" spans="1:5" s="213" customFormat="1" ht="18" customHeight="1">
      <c r="A22" s="267" t="s">
        <v>972</v>
      </c>
      <c r="B22" s="332"/>
      <c r="C22" s="332"/>
      <c r="D22" s="333"/>
      <c r="E22" s="333"/>
    </row>
    <row r="23" spans="1:5" s="213" customFormat="1" ht="18" customHeight="1">
      <c r="A23" s="267" t="s">
        <v>869</v>
      </c>
      <c r="B23" s="332"/>
      <c r="C23" s="332"/>
      <c r="D23" s="333"/>
      <c r="E23" s="333"/>
    </row>
    <row r="24" spans="1:5" s="213" customFormat="1" ht="18" customHeight="1">
      <c r="A24" s="227" t="s">
        <v>870</v>
      </c>
      <c r="B24" s="332"/>
      <c r="C24" s="332"/>
      <c r="D24" s="333"/>
      <c r="E24" s="333"/>
    </row>
    <row r="25" spans="1:5" s="213" customFormat="1" ht="18" customHeight="1">
      <c r="A25" s="267" t="s">
        <v>481</v>
      </c>
      <c r="B25" s="332"/>
      <c r="C25" s="332"/>
      <c r="D25" s="333"/>
      <c r="E25" s="333"/>
    </row>
    <row r="26" spans="1:5" s="213" customFormat="1" ht="18" customHeight="1">
      <c r="A26" s="267" t="s">
        <v>475</v>
      </c>
      <c r="B26" s="332"/>
      <c r="C26" s="332"/>
      <c r="D26" s="333"/>
      <c r="E26" s="333"/>
    </row>
    <row r="27" spans="1:5" s="213" customFormat="1" ht="18" customHeight="1">
      <c r="A27" s="267" t="s">
        <v>871</v>
      </c>
      <c r="B27" s="332"/>
      <c r="C27" s="332"/>
      <c r="D27" s="333"/>
      <c r="E27" s="333"/>
    </row>
    <row r="28" spans="1:5" s="213" customFormat="1" ht="18" customHeight="1">
      <c r="A28" s="267" t="s">
        <v>476</v>
      </c>
      <c r="B28" s="332"/>
      <c r="C28" s="332"/>
      <c r="D28" s="333"/>
      <c r="E28" s="333"/>
    </row>
    <row r="29" spans="1:5" s="213" customFormat="1" ht="18" customHeight="1">
      <c r="A29" s="267" t="s">
        <v>477</v>
      </c>
      <c r="B29" s="332"/>
      <c r="C29" s="332"/>
      <c r="D29" s="333"/>
      <c r="E29" s="333"/>
    </row>
    <row r="30" spans="1:5" s="213" customFormat="1" ht="18" customHeight="1">
      <c r="A30" s="267" t="s">
        <v>478</v>
      </c>
      <c r="B30" s="332"/>
      <c r="C30" s="332"/>
      <c r="D30" s="333"/>
      <c r="E30" s="333"/>
    </row>
    <row r="31" spans="1:5" s="213" customFormat="1" ht="18" customHeight="1">
      <c r="A31" s="267" t="s">
        <v>476</v>
      </c>
      <c r="B31" s="251"/>
      <c r="C31" s="251"/>
      <c r="D31" s="251"/>
      <c r="E31" s="251"/>
    </row>
    <row r="32" spans="1:5" s="213" customFormat="1" ht="18" customHeight="1">
      <c r="A32" s="267" t="s">
        <v>536</v>
      </c>
      <c r="B32" s="251"/>
      <c r="C32" s="251"/>
      <c r="D32" s="251"/>
      <c r="E32" s="251"/>
    </row>
    <row r="33" spans="1:5" s="213" customFormat="1" ht="18" customHeight="1">
      <c r="A33" s="227" t="s">
        <v>1170</v>
      </c>
      <c r="B33" s="251"/>
      <c r="C33" s="251"/>
      <c r="D33" s="251"/>
      <c r="E33" s="251"/>
    </row>
    <row r="34" spans="1:5" ht="14.25">
      <c r="A34" s="227"/>
    </row>
  </sheetData>
  <mergeCells count="1">
    <mergeCell ref="C10:C14"/>
  </mergeCells>
  <phoneticPr fontId="6"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tabColor rgb="FFFF0000"/>
    <pageSetUpPr fitToPage="1"/>
  </sheetPr>
  <dimension ref="A1:D86"/>
  <sheetViews>
    <sheetView view="pageBreakPreview" zoomScaleNormal="100" zoomScaleSheetLayoutView="100" workbookViewId="0">
      <pane xSplit="2" ySplit="5" topLeftCell="C6" activePane="bottomRight" state="frozen"/>
      <selection activeCell="E12" sqref="E12"/>
      <selection pane="topRight" activeCell="E12" sqref="E12"/>
      <selection pane="bottomLeft" activeCell="E12" sqref="E12"/>
      <selection pane="bottomRight" activeCell="E12" sqref="E12"/>
    </sheetView>
  </sheetViews>
  <sheetFormatPr defaultRowHeight="20.25" customHeight="1"/>
  <cols>
    <col min="1" max="1" width="18.77734375" style="192" bestFit="1" customWidth="1"/>
    <col min="2" max="2" width="13.33203125" style="192" customWidth="1"/>
    <col min="3" max="4" width="44.33203125" style="192" customWidth="1"/>
    <col min="5" max="16384" width="8.88671875" style="192"/>
  </cols>
  <sheetData>
    <row r="1" spans="1:4" ht="20.25" customHeight="1">
      <c r="A1" s="191" t="s">
        <v>810</v>
      </c>
      <c r="B1" s="191"/>
      <c r="C1" s="191"/>
      <c r="D1" s="191"/>
    </row>
    <row r="2" spans="1:4" ht="20.25" customHeight="1">
      <c r="A2" s="966" t="s">
        <v>1008</v>
      </c>
      <c r="B2" s="967"/>
      <c r="C2" s="967"/>
      <c r="D2" s="968"/>
    </row>
    <row r="3" spans="1:4" ht="30" customHeight="1">
      <c r="A3" s="969" t="s">
        <v>956</v>
      </c>
      <c r="B3" s="970"/>
      <c r="C3" s="970"/>
      <c r="D3" s="971"/>
    </row>
    <row r="4" spans="1:4" ht="20.25" customHeight="1">
      <c r="A4" s="972"/>
      <c r="B4" s="973"/>
      <c r="C4" s="973"/>
      <c r="D4" s="974"/>
    </row>
    <row r="5" spans="1:4" ht="30" customHeight="1">
      <c r="A5" s="193" t="s">
        <v>247</v>
      </c>
      <c r="B5" s="193" t="s">
        <v>248</v>
      </c>
      <c r="C5" s="193" t="s">
        <v>249</v>
      </c>
      <c r="D5" s="193" t="s">
        <v>250</v>
      </c>
    </row>
    <row r="6" spans="1:4" ht="33.75">
      <c r="A6" s="843" t="s">
        <v>251</v>
      </c>
      <c r="B6" s="841" t="s">
        <v>1144</v>
      </c>
      <c r="C6" s="841" t="s">
        <v>1009</v>
      </c>
      <c r="D6" s="841" t="s">
        <v>1145</v>
      </c>
    </row>
    <row r="7" spans="1:4" ht="22.5">
      <c r="A7" s="844"/>
      <c r="B7" s="841" t="s">
        <v>1146</v>
      </c>
      <c r="C7" s="841" t="s">
        <v>1147</v>
      </c>
      <c r="D7" s="841"/>
    </row>
    <row r="8" spans="1:4" ht="11.25">
      <c r="A8" s="844"/>
      <c r="B8" s="841" t="s">
        <v>1148</v>
      </c>
      <c r="C8" s="841" t="s">
        <v>1010</v>
      </c>
      <c r="D8" s="841"/>
    </row>
    <row r="9" spans="1:4" ht="33.75">
      <c r="A9" s="844"/>
      <c r="B9" s="841" t="s">
        <v>1149</v>
      </c>
      <c r="C9" s="841" t="s">
        <v>1150</v>
      </c>
      <c r="D9" s="841" t="s">
        <v>1151</v>
      </c>
    </row>
    <row r="10" spans="1:4" ht="22.5">
      <c r="A10" s="845"/>
      <c r="B10" s="841" t="s">
        <v>1152</v>
      </c>
      <c r="C10" s="841" t="s">
        <v>1011</v>
      </c>
      <c r="D10" s="841" t="s">
        <v>1012</v>
      </c>
    </row>
    <row r="11" spans="1:4" ht="11.25">
      <c r="A11" s="841" t="s">
        <v>1014</v>
      </c>
      <c r="B11" s="841"/>
      <c r="C11" s="841"/>
      <c r="D11" s="841"/>
    </row>
    <row r="12" spans="1:4" ht="22.5">
      <c r="A12" s="846" t="s">
        <v>1013</v>
      </c>
      <c r="B12" s="841" t="s">
        <v>1153</v>
      </c>
      <c r="C12" s="841" t="s">
        <v>252</v>
      </c>
      <c r="D12" s="841" t="s">
        <v>1154</v>
      </c>
    </row>
    <row r="13" spans="1:4" ht="33.75">
      <c r="A13" s="847"/>
      <c r="B13" s="841" t="s">
        <v>1155</v>
      </c>
      <c r="C13" s="841" t="s">
        <v>1156</v>
      </c>
      <c r="D13" s="841" t="s">
        <v>1157</v>
      </c>
    </row>
    <row r="14" spans="1:4" ht="33.75">
      <c r="A14" s="847"/>
      <c r="B14" s="846" t="s">
        <v>1158</v>
      </c>
      <c r="C14" s="841" t="s">
        <v>1159</v>
      </c>
      <c r="D14" s="841" t="s">
        <v>1160</v>
      </c>
    </row>
    <row r="15" spans="1:4" ht="22.5">
      <c r="A15" s="848"/>
      <c r="B15" s="848"/>
      <c r="C15" s="841" t="s">
        <v>1161</v>
      </c>
      <c r="D15" s="841" t="s">
        <v>256</v>
      </c>
    </row>
    <row r="16" spans="1:4" ht="33.75">
      <c r="A16" s="843" t="s">
        <v>1015</v>
      </c>
      <c r="B16" s="846" t="s">
        <v>1016</v>
      </c>
      <c r="C16" s="841" t="s">
        <v>1050</v>
      </c>
      <c r="D16" s="841" t="s">
        <v>1051</v>
      </c>
    </row>
    <row r="17" spans="1:4" ht="22.5">
      <c r="A17" s="845"/>
      <c r="B17" s="848"/>
      <c r="C17" s="841" t="s">
        <v>1052</v>
      </c>
      <c r="D17" s="841" t="s">
        <v>1053</v>
      </c>
    </row>
    <row r="18" spans="1:4" ht="33.75">
      <c r="A18" s="843" t="s">
        <v>1054</v>
      </c>
      <c r="B18" s="843" t="s">
        <v>1055</v>
      </c>
      <c r="C18" s="841" t="s">
        <v>1056</v>
      </c>
      <c r="D18" s="841" t="s">
        <v>1057</v>
      </c>
    </row>
    <row r="19" spans="1:4" ht="11.25">
      <c r="A19" s="844"/>
      <c r="B19" s="844"/>
      <c r="C19" s="841" t="s">
        <v>1058</v>
      </c>
      <c r="D19" s="841"/>
    </row>
    <row r="20" spans="1:4" ht="22.5">
      <c r="A20" s="844"/>
      <c r="B20" s="844"/>
      <c r="C20" s="841" t="s">
        <v>1059</v>
      </c>
      <c r="D20" s="841" t="s">
        <v>1017</v>
      </c>
    </row>
    <row r="21" spans="1:4" ht="33.75">
      <c r="A21" s="847"/>
      <c r="B21" s="847"/>
      <c r="C21" s="841" t="s">
        <v>1060</v>
      </c>
      <c r="D21" s="841" t="s">
        <v>1018</v>
      </c>
    </row>
    <row r="22" spans="1:4" ht="22.5">
      <c r="A22" s="844"/>
      <c r="B22" s="844"/>
      <c r="C22" s="841" t="s">
        <v>1061</v>
      </c>
      <c r="D22" s="841" t="s">
        <v>1019</v>
      </c>
    </row>
    <row r="23" spans="1:4" ht="11.25">
      <c r="A23" s="844"/>
      <c r="B23" s="845"/>
      <c r="C23" s="841" t="s">
        <v>1062</v>
      </c>
      <c r="D23" s="841" t="s">
        <v>1020</v>
      </c>
    </row>
    <row r="24" spans="1:4" ht="33.75">
      <c r="A24" s="844"/>
      <c r="B24" s="846" t="s">
        <v>1063</v>
      </c>
      <c r="C24" s="841" t="s">
        <v>1064</v>
      </c>
      <c r="D24" s="841" t="s">
        <v>1065</v>
      </c>
    </row>
    <row r="25" spans="1:4" ht="22.5">
      <c r="A25" s="848"/>
      <c r="B25" s="848"/>
      <c r="C25" s="841" t="s">
        <v>1066</v>
      </c>
      <c r="D25" s="841" t="s">
        <v>1067</v>
      </c>
    </row>
    <row r="26" spans="1:4" ht="22.5">
      <c r="A26" s="846" t="s">
        <v>1068</v>
      </c>
      <c r="B26" s="841" t="s">
        <v>1069</v>
      </c>
      <c r="C26" s="841" t="s">
        <v>1021</v>
      </c>
      <c r="D26" s="841" t="s">
        <v>255</v>
      </c>
    </row>
    <row r="27" spans="1:4" ht="33.75">
      <c r="A27" s="847"/>
      <c r="B27" s="846" t="s">
        <v>1070</v>
      </c>
      <c r="C27" s="841" t="s">
        <v>1071</v>
      </c>
      <c r="D27" s="841" t="s">
        <v>1072</v>
      </c>
    </row>
    <row r="28" spans="1:4" ht="22.5">
      <c r="A28" s="847"/>
      <c r="B28" s="847"/>
      <c r="C28" s="841" t="s">
        <v>1073</v>
      </c>
      <c r="D28" s="841" t="s">
        <v>1074</v>
      </c>
    </row>
    <row r="29" spans="1:4" ht="33.75">
      <c r="A29" s="844"/>
      <c r="B29" s="844"/>
      <c r="C29" s="841" t="s">
        <v>1075</v>
      </c>
      <c r="D29" s="841" t="s">
        <v>1076</v>
      </c>
    </row>
    <row r="30" spans="1:4" ht="33.75">
      <c r="A30" s="844"/>
      <c r="B30" s="845"/>
      <c r="C30" s="841" t="s">
        <v>1077</v>
      </c>
      <c r="D30" s="841" t="s">
        <v>253</v>
      </c>
    </row>
    <row r="31" spans="1:4" ht="22.5">
      <c r="A31" s="848"/>
      <c r="B31" s="841" t="s">
        <v>1078</v>
      </c>
      <c r="C31" s="841" t="s">
        <v>254</v>
      </c>
      <c r="D31" s="841" t="s">
        <v>1079</v>
      </c>
    </row>
    <row r="32" spans="1:4" ht="33.75">
      <c r="A32" s="846" t="s">
        <v>1080</v>
      </c>
      <c r="B32" s="841" t="s">
        <v>1081</v>
      </c>
      <c r="C32" s="841" t="s">
        <v>1022</v>
      </c>
      <c r="D32" s="841" t="s">
        <v>1082</v>
      </c>
    </row>
    <row r="33" spans="1:4" ht="22.5">
      <c r="A33" s="848"/>
      <c r="B33" s="841" t="s">
        <v>1083</v>
      </c>
      <c r="C33" s="841" t="s">
        <v>1084</v>
      </c>
      <c r="D33" s="841" t="s">
        <v>1085</v>
      </c>
    </row>
    <row r="34" spans="1:4" ht="45">
      <c r="A34" s="841" t="s">
        <v>1086</v>
      </c>
      <c r="B34" s="841" t="s">
        <v>1023</v>
      </c>
      <c r="C34" s="841" t="s">
        <v>1024</v>
      </c>
      <c r="D34" s="841" t="s">
        <v>1087</v>
      </c>
    </row>
    <row r="35" spans="1:4" ht="11.25" customHeight="1">
      <c r="A35" s="843" t="s">
        <v>1088</v>
      </c>
      <c r="B35" s="843" t="s">
        <v>1025</v>
      </c>
      <c r="C35" s="841" t="s">
        <v>1089</v>
      </c>
      <c r="D35" s="841" t="s">
        <v>257</v>
      </c>
    </row>
    <row r="36" spans="1:4" ht="22.5">
      <c r="A36" s="845"/>
      <c r="B36" s="845"/>
      <c r="C36" s="841" t="s">
        <v>1090</v>
      </c>
      <c r="D36" s="841" t="s">
        <v>1091</v>
      </c>
    </row>
    <row r="37" spans="1:4" ht="33.75">
      <c r="A37" s="843" t="s">
        <v>1092</v>
      </c>
      <c r="B37" s="843" t="s">
        <v>1026</v>
      </c>
      <c r="C37" s="841" t="s">
        <v>1093</v>
      </c>
      <c r="D37" s="841" t="s">
        <v>1094</v>
      </c>
    </row>
    <row r="38" spans="1:4" ht="22.5">
      <c r="A38" s="845"/>
      <c r="B38" s="845"/>
      <c r="C38" s="841" t="s">
        <v>1095</v>
      </c>
      <c r="D38" s="841" t="s">
        <v>1096</v>
      </c>
    </row>
    <row r="39" spans="1:4" ht="33.75">
      <c r="A39" s="841" t="s">
        <v>1097</v>
      </c>
      <c r="B39" s="841" t="s">
        <v>1027</v>
      </c>
      <c r="C39" s="841" t="s">
        <v>1028</v>
      </c>
      <c r="D39" s="841" t="s">
        <v>1098</v>
      </c>
    </row>
    <row r="40" spans="1:4" ht="11.25">
      <c r="A40" s="843" t="s">
        <v>1099</v>
      </c>
      <c r="B40" s="843" t="s">
        <v>1029</v>
      </c>
      <c r="C40" s="975" t="s">
        <v>1100</v>
      </c>
      <c r="D40" s="975" t="s">
        <v>1030</v>
      </c>
    </row>
    <row r="41" spans="1:4" ht="11.25">
      <c r="A41" s="844"/>
      <c r="B41" s="844"/>
      <c r="C41" s="975"/>
      <c r="D41" s="975"/>
    </row>
    <row r="42" spans="1:4" ht="11.25">
      <c r="A42" s="844"/>
      <c r="B42" s="844"/>
      <c r="C42" s="975"/>
      <c r="D42" s="975"/>
    </row>
    <row r="43" spans="1:4" ht="11.25">
      <c r="A43" s="844"/>
      <c r="B43" s="844"/>
      <c r="C43" s="841" t="s">
        <v>1101</v>
      </c>
      <c r="D43" s="841" t="s">
        <v>1031</v>
      </c>
    </row>
    <row r="44" spans="1:4" ht="22.5">
      <c r="A44" s="844"/>
      <c r="B44" s="844"/>
      <c r="C44" s="841" t="s">
        <v>1102</v>
      </c>
      <c r="D44" s="841" t="s">
        <v>267</v>
      </c>
    </row>
    <row r="45" spans="1:4" ht="11.25">
      <c r="A45" s="845"/>
      <c r="B45" s="848"/>
      <c r="C45" s="841" t="s">
        <v>1103</v>
      </c>
      <c r="D45" s="841" t="s">
        <v>266</v>
      </c>
    </row>
    <row r="46" spans="1:4" ht="33.75">
      <c r="A46" s="843" t="s">
        <v>1104</v>
      </c>
      <c r="B46" s="841" t="s">
        <v>1105</v>
      </c>
      <c r="C46" s="841" t="s">
        <v>1032</v>
      </c>
      <c r="D46" s="841" t="s">
        <v>1106</v>
      </c>
    </row>
    <row r="47" spans="1:4" ht="11.25">
      <c r="A47" s="845"/>
      <c r="B47" s="841" t="s">
        <v>1107</v>
      </c>
      <c r="C47" s="841" t="s">
        <v>1033</v>
      </c>
      <c r="D47" s="841" t="s">
        <v>1034</v>
      </c>
    </row>
    <row r="48" spans="1:4" ht="22.5">
      <c r="A48" s="843" t="s">
        <v>1108</v>
      </c>
      <c r="B48" s="841" t="s">
        <v>1109</v>
      </c>
      <c r="C48" s="841" t="s">
        <v>1035</v>
      </c>
      <c r="D48" s="841" t="s">
        <v>1110</v>
      </c>
    </row>
    <row r="49" spans="1:4" ht="11.25">
      <c r="A49" s="845"/>
      <c r="B49" s="841" t="s">
        <v>1111</v>
      </c>
      <c r="C49" s="841" t="s">
        <v>1036</v>
      </c>
      <c r="D49" s="841" t="s">
        <v>1037</v>
      </c>
    </row>
    <row r="50" spans="1:4" ht="90">
      <c r="A50" s="846" t="s">
        <v>1112</v>
      </c>
      <c r="B50" s="841" t="s">
        <v>1113</v>
      </c>
      <c r="C50" s="841" t="s">
        <v>1038</v>
      </c>
      <c r="D50" s="841" t="s">
        <v>1114</v>
      </c>
    </row>
    <row r="51" spans="1:4" ht="11.25" customHeight="1">
      <c r="A51" s="844"/>
      <c r="B51" s="843" t="s">
        <v>1115</v>
      </c>
      <c r="C51" s="841" t="s">
        <v>1116</v>
      </c>
      <c r="D51" s="842"/>
    </row>
    <row r="52" spans="1:4" ht="11.25">
      <c r="A52" s="844"/>
      <c r="B52" s="844"/>
      <c r="C52" s="841" t="s">
        <v>1117</v>
      </c>
      <c r="D52" s="842"/>
    </row>
    <row r="53" spans="1:4" ht="22.5">
      <c r="A53" s="844"/>
      <c r="B53" s="844"/>
      <c r="C53" s="841" t="s">
        <v>1118</v>
      </c>
      <c r="D53" s="842"/>
    </row>
    <row r="54" spans="1:4" ht="11.25">
      <c r="A54" s="844"/>
      <c r="B54" s="844"/>
      <c r="C54" s="841" t="s">
        <v>1119</v>
      </c>
      <c r="D54" s="842"/>
    </row>
    <row r="55" spans="1:4" ht="11.25">
      <c r="A55" s="844"/>
      <c r="B55" s="844"/>
      <c r="C55" s="841" t="s">
        <v>1120</v>
      </c>
      <c r="D55" s="842"/>
    </row>
    <row r="56" spans="1:4" ht="11.25">
      <c r="A56" s="845"/>
      <c r="B56" s="845"/>
      <c r="C56" s="841" t="s">
        <v>1121</v>
      </c>
      <c r="D56" s="842"/>
    </row>
    <row r="57" spans="1:4" ht="11.25" customHeight="1">
      <c r="A57" s="843" t="s">
        <v>1122</v>
      </c>
      <c r="B57" s="843" t="s">
        <v>1123</v>
      </c>
      <c r="C57" s="841" t="s">
        <v>1124</v>
      </c>
      <c r="D57" s="842"/>
    </row>
    <row r="58" spans="1:4" ht="22.5">
      <c r="A58" s="844"/>
      <c r="B58" s="844"/>
      <c r="C58" s="841" t="s">
        <v>1125</v>
      </c>
      <c r="D58" s="842"/>
    </row>
    <row r="59" spans="1:4" ht="11.25">
      <c r="A59" s="844"/>
      <c r="B59" s="844"/>
      <c r="C59" s="841" t="s">
        <v>1126</v>
      </c>
      <c r="D59" s="842"/>
    </row>
    <row r="60" spans="1:4" ht="11.25">
      <c r="A60" s="844"/>
      <c r="B60" s="844"/>
      <c r="C60" s="841" t="s">
        <v>1127</v>
      </c>
      <c r="D60" s="842"/>
    </row>
    <row r="61" spans="1:4" ht="11.25">
      <c r="A61" s="844"/>
      <c r="B61" s="844"/>
      <c r="C61" s="841" t="s">
        <v>1128</v>
      </c>
      <c r="D61" s="842"/>
    </row>
    <row r="62" spans="1:4" ht="11.25">
      <c r="A62" s="844"/>
      <c r="B62" s="845"/>
      <c r="C62" s="841" t="s">
        <v>1129</v>
      </c>
      <c r="D62" s="842"/>
    </row>
    <row r="63" spans="1:4" ht="11.25" customHeight="1">
      <c r="A63" s="844"/>
      <c r="B63" s="843" t="s">
        <v>1130</v>
      </c>
      <c r="C63" s="841" t="s">
        <v>1131</v>
      </c>
      <c r="D63" s="842"/>
    </row>
    <row r="64" spans="1:4" ht="22.5">
      <c r="A64" s="844"/>
      <c r="B64" s="844"/>
      <c r="C64" s="841" t="s">
        <v>1132</v>
      </c>
      <c r="D64" s="842"/>
    </row>
    <row r="65" spans="1:4" ht="22.5">
      <c r="A65" s="844"/>
      <c r="B65" s="844"/>
      <c r="C65" s="841" t="s">
        <v>1039</v>
      </c>
      <c r="D65" s="842"/>
    </row>
    <row r="66" spans="1:4" ht="22.5">
      <c r="A66" s="844"/>
      <c r="B66" s="845"/>
      <c r="C66" s="841" t="s">
        <v>1133</v>
      </c>
      <c r="D66" s="842"/>
    </row>
    <row r="67" spans="1:4" ht="45">
      <c r="A67" s="844"/>
      <c r="B67" s="843" t="s">
        <v>1134</v>
      </c>
      <c r="C67" s="841" t="s">
        <v>1135</v>
      </c>
      <c r="D67" s="842"/>
    </row>
    <row r="68" spans="1:4" ht="11.25">
      <c r="A68" s="844"/>
      <c r="B68" s="845"/>
      <c r="C68" s="841" t="s">
        <v>1136</v>
      </c>
      <c r="D68" s="842"/>
    </row>
    <row r="69" spans="1:4" ht="33.75">
      <c r="A69" s="844"/>
      <c r="B69" s="842" t="s">
        <v>1137</v>
      </c>
      <c r="C69" s="841" t="s">
        <v>1138</v>
      </c>
      <c r="D69" s="842"/>
    </row>
    <row r="70" spans="1:4" ht="11.25">
      <c r="A70" s="844"/>
      <c r="B70" s="842"/>
      <c r="C70" s="841" t="s">
        <v>1136</v>
      </c>
      <c r="D70" s="842"/>
    </row>
    <row r="71" spans="1:4" ht="11.25">
      <c r="A71" s="848"/>
      <c r="B71" s="841" t="s">
        <v>1139</v>
      </c>
      <c r="C71" s="841" t="s">
        <v>1040</v>
      </c>
      <c r="D71" s="841"/>
    </row>
    <row r="72" spans="1:4" ht="33.75">
      <c r="A72" s="843" t="s">
        <v>1140</v>
      </c>
      <c r="B72" s="843"/>
      <c r="C72" s="841" t="s">
        <v>1041</v>
      </c>
      <c r="D72" s="842"/>
    </row>
    <row r="73" spans="1:4" ht="11.25">
      <c r="A73" s="844"/>
      <c r="B73" s="844"/>
      <c r="C73" s="841" t="s">
        <v>1141</v>
      </c>
      <c r="D73" s="842"/>
    </row>
    <row r="74" spans="1:4" ht="22.5">
      <c r="A74" s="844"/>
      <c r="B74" s="844"/>
      <c r="C74" s="841" t="s">
        <v>1142</v>
      </c>
      <c r="D74" s="842"/>
    </row>
    <row r="75" spans="1:4" ht="22.5">
      <c r="A75" s="845"/>
      <c r="B75" s="845"/>
      <c r="C75" s="841" t="s">
        <v>1143</v>
      </c>
      <c r="D75" s="842"/>
    </row>
    <row r="76" spans="1:4" ht="20.25" customHeight="1">
      <c r="A76" s="194"/>
      <c r="B76" s="195"/>
      <c r="C76" s="195"/>
      <c r="D76" s="196"/>
    </row>
    <row r="77" spans="1:4" ht="20.25" customHeight="1">
      <c r="A77" s="960" t="s">
        <v>277</v>
      </c>
      <c r="B77" s="961"/>
      <c r="C77" s="961"/>
      <c r="D77" s="962"/>
    </row>
    <row r="78" spans="1:4" ht="68.25" customHeight="1">
      <c r="A78" s="963" t="s">
        <v>1042</v>
      </c>
      <c r="B78" s="964"/>
      <c r="C78" s="964"/>
      <c r="D78" s="965"/>
    </row>
    <row r="79" spans="1:4" ht="68.25" customHeight="1">
      <c r="A79" s="963" t="s">
        <v>1043</v>
      </c>
      <c r="B79" s="964"/>
      <c r="C79" s="964"/>
      <c r="D79" s="965"/>
    </row>
    <row r="80" spans="1:4" ht="68.25" customHeight="1">
      <c r="A80" s="963" t="s">
        <v>1044</v>
      </c>
      <c r="B80" s="964"/>
      <c r="C80" s="964"/>
      <c r="D80" s="965"/>
    </row>
    <row r="81" spans="1:4" ht="68.25" customHeight="1">
      <c r="A81" s="963" t="s">
        <v>1045</v>
      </c>
      <c r="B81" s="964"/>
      <c r="C81" s="964"/>
      <c r="D81" s="965"/>
    </row>
    <row r="82" spans="1:4" ht="68.25" customHeight="1">
      <c r="A82" s="963" t="s">
        <v>1046</v>
      </c>
      <c r="B82" s="964"/>
      <c r="C82" s="964"/>
      <c r="D82" s="965"/>
    </row>
    <row r="83" spans="1:4" ht="68.25" customHeight="1">
      <c r="A83" s="963" t="s">
        <v>1047</v>
      </c>
      <c r="B83" s="964"/>
      <c r="C83" s="964"/>
      <c r="D83" s="965"/>
    </row>
    <row r="84" spans="1:4" ht="68.25" customHeight="1">
      <c r="A84" s="963" t="s">
        <v>1048</v>
      </c>
      <c r="B84" s="964"/>
      <c r="C84" s="964"/>
      <c r="D84" s="965"/>
    </row>
    <row r="85" spans="1:4" ht="68.25" customHeight="1">
      <c r="A85" s="963" t="s">
        <v>1049</v>
      </c>
      <c r="B85" s="964"/>
      <c r="C85" s="964"/>
      <c r="D85" s="965"/>
    </row>
    <row r="86" spans="1:4" ht="20.25" customHeight="1">
      <c r="A86" s="197"/>
      <c r="B86" s="197"/>
      <c r="C86" s="197"/>
      <c r="D86" s="197"/>
    </row>
  </sheetData>
  <mergeCells count="14">
    <mergeCell ref="A2:D2"/>
    <mergeCell ref="A3:D3"/>
    <mergeCell ref="A4:D4"/>
    <mergeCell ref="C40:C42"/>
    <mergeCell ref="D40:D42"/>
    <mergeCell ref="A77:D77"/>
    <mergeCell ref="A79:D79"/>
    <mergeCell ref="A78:D78"/>
    <mergeCell ref="A80:D80"/>
    <mergeCell ref="A85:D85"/>
    <mergeCell ref="A81:D81"/>
    <mergeCell ref="A82:D82"/>
    <mergeCell ref="A83:D83"/>
    <mergeCell ref="A84:D84"/>
  </mergeCells>
  <phoneticPr fontId="6"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activeCell="E12" sqref="E12"/>
      <selection pane="topRight" activeCell="E12" sqref="E12"/>
      <selection pane="bottomLeft" activeCell="E12" sqref="E12"/>
      <selection pane="bottomRight" activeCell="E12" sqref="E12"/>
    </sheetView>
  </sheetViews>
  <sheetFormatPr defaultColWidth="8.88671875" defaultRowHeight="13.5"/>
  <cols>
    <col min="1" max="1" width="18.5546875" style="181" customWidth="1"/>
    <col min="2" max="2" width="120.77734375" style="181" customWidth="1"/>
    <col min="3" max="16384" width="8.88671875" style="182"/>
  </cols>
  <sheetData>
    <row r="2" spans="1:2">
      <c r="A2" s="181" t="s">
        <v>673</v>
      </c>
    </row>
    <row r="3" spans="1:2">
      <c r="A3" s="976" t="s">
        <v>278</v>
      </c>
      <c r="B3" s="976"/>
    </row>
    <row r="4" spans="1:2">
      <c r="A4" s="977"/>
      <c r="B4" s="977"/>
    </row>
    <row r="5" spans="1:2" ht="30" customHeight="1">
      <c r="A5" s="183" t="s">
        <v>279</v>
      </c>
      <c r="B5" s="183" t="s">
        <v>280</v>
      </c>
    </row>
    <row r="6" spans="1:2" ht="50.1" customHeight="1">
      <c r="A6" s="184" t="s">
        <v>684</v>
      </c>
      <c r="B6" s="184" t="s">
        <v>677</v>
      </c>
    </row>
    <row r="7" spans="1:2" ht="50.1" customHeight="1">
      <c r="A7" s="185"/>
      <c r="B7" s="186" t="s">
        <v>685</v>
      </c>
    </row>
    <row r="8" spans="1:2" ht="50.1" customHeight="1">
      <c r="A8" s="185"/>
      <c r="B8" s="186" t="s">
        <v>686</v>
      </c>
    </row>
    <row r="9" spans="1:2" ht="50.1" customHeight="1">
      <c r="A9" s="185"/>
      <c r="B9" s="186" t="s">
        <v>687</v>
      </c>
    </row>
    <row r="10" spans="1:2" ht="50.1" customHeight="1">
      <c r="A10" s="185"/>
      <c r="B10" s="186" t="s">
        <v>688</v>
      </c>
    </row>
    <row r="11" spans="1:2" ht="50.1" customHeight="1">
      <c r="A11" s="185"/>
      <c r="B11" s="186" t="s">
        <v>689</v>
      </c>
    </row>
    <row r="12" spans="1:2" ht="50.1" customHeight="1">
      <c r="A12" s="185"/>
      <c r="B12" s="186" t="s">
        <v>690</v>
      </c>
    </row>
    <row r="13" spans="1:2" ht="50.1" customHeight="1">
      <c r="A13" s="185"/>
      <c r="B13" s="186" t="s">
        <v>691</v>
      </c>
    </row>
    <row r="14" spans="1:2" ht="50.1" customHeight="1">
      <c r="A14" s="185"/>
      <c r="B14" s="186" t="s">
        <v>692</v>
      </c>
    </row>
    <row r="15" spans="1:2" ht="50.1" customHeight="1">
      <c r="A15" s="185"/>
      <c r="B15" s="186" t="s">
        <v>693</v>
      </c>
    </row>
    <row r="16" spans="1:2" ht="50.1" customHeight="1">
      <c r="A16" s="185"/>
      <c r="B16" s="186" t="s">
        <v>694</v>
      </c>
    </row>
    <row r="17" spans="1:2" ht="50.1" customHeight="1">
      <c r="A17" s="185"/>
      <c r="B17" s="186" t="s">
        <v>695</v>
      </c>
    </row>
    <row r="18" spans="1:2" ht="50.1" customHeight="1">
      <c r="A18" s="185"/>
      <c r="B18" s="186" t="s">
        <v>696</v>
      </c>
    </row>
    <row r="19" spans="1:2" ht="50.1" customHeight="1">
      <c r="A19" s="185"/>
      <c r="B19" s="186" t="s">
        <v>697</v>
      </c>
    </row>
    <row r="20" spans="1:2" ht="50.1" customHeight="1">
      <c r="A20" s="185"/>
      <c r="B20" s="186" t="s">
        <v>698</v>
      </c>
    </row>
    <row r="21" spans="1:2" ht="50.1" customHeight="1">
      <c r="A21" s="185"/>
      <c r="B21" s="186" t="s">
        <v>699</v>
      </c>
    </row>
    <row r="22" spans="1:2" ht="50.1" customHeight="1">
      <c r="A22" s="185"/>
      <c r="B22" s="186" t="s">
        <v>700</v>
      </c>
    </row>
    <row r="23" spans="1:2" ht="50.1" customHeight="1">
      <c r="A23" s="185"/>
      <c r="B23" s="186" t="s">
        <v>701</v>
      </c>
    </row>
    <row r="24" spans="1:2" ht="50.1" customHeight="1">
      <c r="A24" s="185"/>
      <c r="B24" s="186" t="s">
        <v>702</v>
      </c>
    </row>
    <row r="25" spans="1:2" ht="50.1" customHeight="1">
      <c r="A25" s="185"/>
      <c r="B25" s="186" t="s">
        <v>703</v>
      </c>
    </row>
    <row r="26" spans="1:2" ht="50.1" customHeight="1">
      <c r="A26" s="185"/>
      <c r="B26" s="186" t="s">
        <v>704</v>
      </c>
    </row>
    <row r="27" spans="1:2" ht="50.1" customHeight="1">
      <c r="A27" s="185"/>
      <c r="B27" s="186" t="s">
        <v>705</v>
      </c>
    </row>
    <row r="28" spans="1:2" ht="50.1" customHeight="1">
      <c r="A28" s="185"/>
      <c r="B28" s="186" t="s">
        <v>706</v>
      </c>
    </row>
    <row r="29" spans="1:2" ht="50.1" customHeight="1">
      <c r="A29" s="185"/>
      <c r="B29" s="186" t="s">
        <v>707</v>
      </c>
    </row>
    <row r="30" spans="1:2" ht="50.1" customHeight="1">
      <c r="A30" s="185"/>
      <c r="B30" s="186" t="s">
        <v>708</v>
      </c>
    </row>
    <row r="31" spans="1:2" ht="50.1" customHeight="1">
      <c r="A31" s="185"/>
      <c r="B31" s="186" t="s">
        <v>709</v>
      </c>
    </row>
    <row r="32" spans="1:2" ht="50.1" customHeight="1">
      <c r="A32" s="185"/>
      <c r="B32" s="186" t="s">
        <v>710</v>
      </c>
    </row>
    <row r="33" spans="1:2" ht="50.1" customHeight="1">
      <c r="A33" s="185"/>
      <c r="B33" s="186" t="s">
        <v>711</v>
      </c>
    </row>
    <row r="34" spans="1:2" ht="50.1" customHeight="1">
      <c r="A34" s="185"/>
      <c r="B34" s="186" t="s">
        <v>712</v>
      </c>
    </row>
    <row r="35" spans="1:2" ht="50.1" customHeight="1">
      <c r="A35" s="185"/>
      <c r="B35" s="186" t="s">
        <v>713</v>
      </c>
    </row>
    <row r="36" spans="1:2" ht="50.1" customHeight="1">
      <c r="A36" s="185"/>
      <c r="B36" s="186" t="s">
        <v>714</v>
      </c>
    </row>
    <row r="37" spans="1:2" ht="50.1" customHeight="1">
      <c r="A37" s="185"/>
      <c r="B37" s="186" t="s">
        <v>715</v>
      </c>
    </row>
    <row r="38" spans="1:2" ht="50.1" customHeight="1">
      <c r="A38" s="185"/>
      <c r="B38" s="186" t="s">
        <v>716</v>
      </c>
    </row>
    <row r="39" spans="1:2" ht="50.1" customHeight="1">
      <c r="A39" s="185"/>
      <c r="B39" s="186" t="s">
        <v>717</v>
      </c>
    </row>
    <row r="40" spans="1:2" ht="50.1" customHeight="1">
      <c r="A40" s="185"/>
      <c r="B40" s="186" t="s">
        <v>718</v>
      </c>
    </row>
    <row r="41" spans="1:2" ht="50.1" customHeight="1">
      <c r="A41" s="185"/>
      <c r="B41" s="186" t="s">
        <v>719</v>
      </c>
    </row>
    <row r="42" spans="1:2" ht="50.1" customHeight="1">
      <c r="A42" s="185"/>
      <c r="B42" s="186" t="s">
        <v>720</v>
      </c>
    </row>
    <row r="43" spans="1:2" ht="50.1" customHeight="1">
      <c r="A43" s="185"/>
      <c r="B43" s="186" t="s">
        <v>721</v>
      </c>
    </row>
    <row r="44" spans="1:2" ht="50.1" customHeight="1">
      <c r="A44" s="185"/>
      <c r="B44" s="186" t="s">
        <v>722</v>
      </c>
    </row>
    <row r="45" spans="1:2" ht="50.1" customHeight="1">
      <c r="A45" s="185"/>
      <c r="B45" s="186" t="s">
        <v>723</v>
      </c>
    </row>
    <row r="46" spans="1:2" ht="50.1" customHeight="1">
      <c r="A46" s="185"/>
      <c r="B46" s="186" t="s">
        <v>724</v>
      </c>
    </row>
    <row r="47" spans="1:2" ht="50.1" customHeight="1">
      <c r="A47" s="185"/>
      <c r="B47" s="186" t="s">
        <v>725</v>
      </c>
    </row>
    <row r="48" spans="1:2" ht="50.1" customHeight="1">
      <c r="A48" s="185"/>
      <c r="B48" s="186" t="s">
        <v>726</v>
      </c>
    </row>
    <row r="49" spans="1:2" ht="50.1" customHeight="1">
      <c r="A49" s="185"/>
      <c r="B49" s="186" t="s">
        <v>727</v>
      </c>
    </row>
    <row r="50" spans="1:2" ht="50.1" customHeight="1">
      <c r="A50" s="185"/>
      <c r="B50" s="186" t="s">
        <v>728</v>
      </c>
    </row>
    <row r="51" spans="1:2" ht="50.1" customHeight="1">
      <c r="A51" s="185"/>
      <c r="B51" s="186" t="s">
        <v>729</v>
      </c>
    </row>
    <row r="52" spans="1:2" ht="50.1" customHeight="1">
      <c r="A52" s="185"/>
      <c r="B52" s="186" t="s">
        <v>730</v>
      </c>
    </row>
    <row r="53" spans="1:2" ht="50.1" customHeight="1">
      <c r="A53" s="185"/>
      <c r="B53" s="186" t="s">
        <v>731</v>
      </c>
    </row>
    <row r="54" spans="1:2" ht="50.1" customHeight="1">
      <c r="A54" s="185"/>
      <c r="B54" s="186" t="s">
        <v>732</v>
      </c>
    </row>
    <row r="55" spans="1:2" ht="50.1" customHeight="1">
      <c r="A55" s="185"/>
      <c r="B55" s="186" t="s">
        <v>733</v>
      </c>
    </row>
    <row r="56" spans="1:2" ht="50.1" customHeight="1">
      <c r="A56" s="185"/>
      <c r="B56" s="186" t="s">
        <v>734</v>
      </c>
    </row>
    <row r="57" spans="1:2" ht="50.1" customHeight="1">
      <c r="A57" s="185"/>
      <c r="B57" s="186" t="s">
        <v>735</v>
      </c>
    </row>
    <row r="58" spans="1:2" ht="50.1" customHeight="1">
      <c r="A58" s="185"/>
      <c r="B58" s="186" t="s">
        <v>736</v>
      </c>
    </row>
    <row r="59" spans="1:2" ht="50.1" customHeight="1">
      <c r="A59" s="185"/>
      <c r="B59" s="186" t="s">
        <v>737</v>
      </c>
    </row>
    <row r="60" spans="1:2" ht="50.1" customHeight="1">
      <c r="A60" s="185"/>
      <c r="B60" s="186" t="s">
        <v>738</v>
      </c>
    </row>
    <row r="61" spans="1:2" ht="50.1" customHeight="1">
      <c r="A61" s="185"/>
      <c r="B61" s="186" t="s">
        <v>739</v>
      </c>
    </row>
    <row r="62" spans="1:2" ht="50.1" customHeight="1">
      <c r="A62" s="185"/>
      <c r="B62" s="186" t="s">
        <v>740</v>
      </c>
    </row>
    <row r="63" spans="1:2" ht="50.1" customHeight="1">
      <c r="A63" s="185"/>
      <c r="B63" s="186" t="s">
        <v>741</v>
      </c>
    </row>
    <row r="64" spans="1:2" ht="50.1" customHeight="1">
      <c r="A64" s="185"/>
      <c r="B64" s="186" t="s">
        <v>742</v>
      </c>
    </row>
    <row r="65" spans="1:2" ht="50.1" customHeight="1">
      <c r="A65" s="185"/>
      <c r="B65" s="186" t="s">
        <v>743</v>
      </c>
    </row>
    <row r="66" spans="1:2" ht="50.1" customHeight="1">
      <c r="A66" s="185"/>
      <c r="B66" s="186" t="s">
        <v>744</v>
      </c>
    </row>
    <row r="67" spans="1:2" ht="50.1" customHeight="1">
      <c r="A67" s="185"/>
      <c r="B67" s="186" t="s">
        <v>745</v>
      </c>
    </row>
    <row r="68" spans="1:2" ht="50.1" customHeight="1">
      <c r="A68" s="185"/>
      <c r="B68" s="186" t="s">
        <v>746</v>
      </c>
    </row>
    <row r="69" spans="1:2" ht="50.1" customHeight="1">
      <c r="A69" s="185"/>
      <c r="B69" s="186" t="s">
        <v>747</v>
      </c>
    </row>
    <row r="70" spans="1:2" ht="50.1" customHeight="1">
      <c r="A70" s="185"/>
      <c r="B70" s="186" t="s">
        <v>748</v>
      </c>
    </row>
    <row r="71" spans="1:2" ht="50.1" customHeight="1">
      <c r="A71" s="185"/>
      <c r="B71" s="186" t="s">
        <v>749</v>
      </c>
    </row>
    <row r="72" spans="1:2" ht="50.1" customHeight="1">
      <c r="A72" s="185"/>
      <c r="B72" s="186" t="s">
        <v>750</v>
      </c>
    </row>
    <row r="73" spans="1:2" ht="50.1" customHeight="1">
      <c r="A73" s="185"/>
      <c r="B73" s="186" t="s">
        <v>751</v>
      </c>
    </row>
    <row r="74" spans="1:2" ht="50.1" customHeight="1">
      <c r="A74" s="185"/>
      <c r="B74" s="186" t="s">
        <v>752</v>
      </c>
    </row>
    <row r="75" spans="1:2" ht="50.1" customHeight="1">
      <c r="A75" s="187"/>
      <c r="B75" s="188" t="s">
        <v>753</v>
      </c>
    </row>
    <row r="76" spans="1:2" ht="50.1" customHeight="1">
      <c r="A76" s="189" t="s">
        <v>754</v>
      </c>
      <c r="B76" s="184" t="s">
        <v>678</v>
      </c>
    </row>
    <row r="77" spans="1:2" ht="50.1" customHeight="1">
      <c r="A77" s="185"/>
      <c r="B77" s="186" t="s">
        <v>755</v>
      </c>
    </row>
    <row r="78" spans="1:2" ht="50.1" customHeight="1">
      <c r="A78" s="185"/>
      <c r="B78" s="186" t="s">
        <v>756</v>
      </c>
    </row>
    <row r="79" spans="1:2" ht="50.1" customHeight="1">
      <c r="A79" s="185"/>
      <c r="B79" s="186" t="s">
        <v>757</v>
      </c>
    </row>
    <row r="80" spans="1:2" ht="50.1" customHeight="1">
      <c r="A80" s="185"/>
      <c r="B80" s="186" t="s">
        <v>758</v>
      </c>
    </row>
    <row r="81" spans="1:2" ht="50.1" customHeight="1">
      <c r="A81" s="185"/>
      <c r="B81" s="186" t="s">
        <v>759</v>
      </c>
    </row>
    <row r="82" spans="1:2" ht="50.1" customHeight="1">
      <c r="A82" s="185"/>
      <c r="B82" s="186" t="s">
        <v>760</v>
      </c>
    </row>
    <row r="83" spans="1:2" ht="50.1" customHeight="1">
      <c r="A83" s="185"/>
      <c r="B83" s="186" t="s">
        <v>761</v>
      </c>
    </row>
    <row r="84" spans="1:2" ht="50.1" customHeight="1">
      <c r="A84" s="185"/>
      <c r="B84" s="186" t="s">
        <v>762</v>
      </c>
    </row>
    <row r="85" spans="1:2" ht="50.1" customHeight="1">
      <c r="A85" s="185"/>
      <c r="B85" s="186" t="s">
        <v>763</v>
      </c>
    </row>
    <row r="86" spans="1:2" ht="50.1" customHeight="1">
      <c r="A86" s="185"/>
      <c r="B86" s="186" t="s">
        <v>764</v>
      </c>
    </row>
    <row r="87" spans="1:2" ht="50.1" customHeight="1">
      <c r="A87" s="185"/>
      <c r="B87" s="186" t="s">
        <v>765</v>
      </c>
    </row>
    <row r="88" spans="1:2" ht="50.1" customHeight="1">
      <c r="A88" s="185"/>
      <c r="B88" s="186" t="s">
        <v>766</v>
      </c>
    </row>
    <row r="89" spans="1:2" ht="50.1" customHeight="1">
      <c r="A89" s="185"/>
      <c r="B89" s="186" t="s">
        <v>767</v>
      </c>
    </row>
    <row r="90" spans="1:2" ht="50.1" customHeight="1">
      <c r="A90" s="185"/>
      <c r="B90" s="186" t="s">
        <v>768</v>
      </c>
    </row>
    <row r="91" spans="1:2" ht="50.1" customHeight="1">
      <c r="A91" s="185"/>
      <c r="B91" s="186" t="s">
        <v>769</v>
      </c>
    </row>
    <row r="92" spans="1:2" ht="50.1" customHeight="1">
      <c r="A92" s="185"/>
      <c r="B92" s="186" t="s">
        <v>770</v>
      </c>
    </row>
    <row r="93" spans="1:2" ht="50.1" customHeight="1">
      <c r="A93" s="187"/>
      <c r="B93" s="188" t="s">
        <v>771</v>
      </c>
    </row>
    <row r="94" spans="1:2" ht="50.1" customHeight="1">
      <c r="A94" s="189" t="s">
        <v>679</v>
      </c>
      <c r="B94" s="184" t="s">
        <v>680</v>
      </c>
    </row>
    <row r="95" spans="1:2" ht="50.1" customHeight="1">
      <c r="A95" s="185"/>
      <c r="B95" s="186" t="s">
        <v>772</v>
      </c>
    </row>
    <row r="96" spans="1:2" ht="50.1" customHeight="1">
      <c r="A96" s="185"/>
      <c r="B96" s="186" t="s">
        <v>773</v>
      </c>
    </row>
    <row r="97" spans="1:2" ht="50.1" customHeight="1">
      <c r="A97" s="185"/>
      <c r="B97" s="186" t="s">
        <v>774</v>
      </c>
    </row>
    <row r="98" spans="1:2" ht="50.1" customHeight="1">
      <c r="A98" s="185"/>
      <c r="B98" s="186" t="s">
        <v>775</v>
      </c>
    </row>
    <row r="99" spans="1:2" ht="50.1" customHeight="1">
      <c r="A99" s="185"/>
      <c r="B99" s="186" t="s">
        <v>776</v>
      </c>
    </row>
    <row r="100" spans="1:2" ht="50.1" customHeight="1">
      <c r="A100" s="185"/>
      <c r="B100" s="186" t="s">
        <v>777</v>
      </c>
    </row>
    <row r="101" spans="1:2" ht="50.1" customHeight="1">
      <c r="A101" s="185"/>
      <c r="B101" s="186" t="s">
        <v>778</v>
      </c>
    </row>
    <row r="102" spans="1:2" ht="50.1" customHeight="1">
      <c r="A102" s="185"/>
      <c r="B102" s="186" t="s">
        <v>779</v>
      </c>
    </row>
    <row r="103" spans="1:2" ht="50.1" customHeight="1">
      <c r="A103" s="185"/>
      <c r="B103" s="186" t="s">
        <v>780</v>
      </c>
    </row>
    <row r="104" spans="1:2" ht="50.1" customHeight="1">
      <c r="A104" s="185"/>
      <c r="B104" s="186" t="s">
        <v>781</v>
      </c>
    </row>
    <row r="105" spans="1:2" ht="50.1" customHeight="1">
      <c r="A105" s="185"/>
      <c r="B105" s="186" t="s">
        <v>782</v>
      </c>
    </row>
    <row r="106" spans="1:2" ht="50.1" customHeight="1">
      <c r="A106" s="185"/>
      <c r="B106" s="186" t="s">
        <v>783</v>
      </c>
    </row>
    <row r="107" spans="1:2" ht="50.1" customHeight="1">
      <c r="A107" s="185"/>
      <c r="B107" s="186" t="s">
        <v>784</v>
      </c>
    </row>
    <row r="108" spans="1:2" ht="50.1" customHeight="1">
      <c r="A108" s="185"/>
      <c r="B108" s="186" t="s">
        <v>785</v>
      </c>
    </row>
    <row r="109" spans="1:2" ht="50.1" customHeight="1">
      <c r="A109" s="185"/>
      <c r="B109" s="186" t="s">
        <v>786</v>
      </c>
    </row>
    <row r="110" spans="1:2" ht="50.1" customHeight="1">
      <c r="A110" s="185"/>
      <c r="B110" s="186" t="s">
        <v>787</v>
      </c>
    </row>
    <row r="111" spans="1:2" ht="50.1" customHeight="1">
      <c r="A111" s="185"/>
      <c r="B111" s="186" t="s">
        <v>788</v>
      </c>
    </row>
    <row r="112" spans="1:2" ht="50.1" customHeight="1">
      <c r="A112" s="185"/>
      <c r="B112" s="186" t="s">
        <v>789</v>
      </c>
    </row>
    <row r="113" spans="1:2" ht="50.1" customHeight="1">
      <c r="A113" s="185"/>
      <c r="B113" s="186" t="s">
        <v>790</v>
      </c>
    </row>
    <row r="114" spans="1:2" ht="50.1" customHeight="1">
      <c r="A114" s="185"/>
      <c r="B114" s="186" t="s">
        <v>791</v>
      </c>
    </row>
    <row r="115" spans="1:2" ht="50.1" customHeight="1">
      <c r="A115" s="185"/>
      <c r="B115" s="186" t="s">
        <v>792</v>
      </c>
    </row>
    <row r="116" spans="1:2" ht="50.1" customHeight="1">
      <c r="A116" s="185"/>
      <c r="B116" s="186" t="s">
        <v>793</v>
      </c>
    </row>
    <row r="117" spans="1:2" ht="50.1" customHeight="1">
      <c r="A117" s="185"/>
      <c r="B117" s="186" t="s">
        <v>794</v>
      </c>
    </row>
    <row r="118" spans="1:2" ht="50.1" customHeight="1">
      <c r="A118" s="185"/>
      <c r="B118" s="186" t="s">
        <v>795</v>
      </c>
    </row>
    <row r="119" spans="1:2" ht="50.1" customHeight="1">
      <c r="A119" s="185"/>
      <c r="B119" s="186" t="s">
        <v>796</v>
      </c>
    </row>
    <row r="120" spans="1:2" ht="50.1" customHeight="1">
      <c r="A120" s="185"/>
      <c r="B120" s="186" t="s">
        <v>797</v>
      </c>
    </row>
    <row r="121" spans="1:2" ht="50.1" customHeight="1">
      <c r="A121" s="185"/>
      <c r="B121" s="186" t="s">
        <v>798</v>
      </c>
    </row>
    <row r="122" spans="1:2" ht="50.1" customHeight="1">
      <c r="A122" s="185"/>
      <c r="B122" s="186" t="s">
        <v>799</v>
      </c>
    </row>
    <row r="123" spans="1:2" ht="50.1" customHeight="1">
      <c r="A123" s="185"/>
      <c r="B123" s="186" t="s">
        <v>800</v>
      </c>
    </row>
    <row r="124" spans="1:2" ht="50.1" customHeight="1">
      <c r="A124" s="187"/>
      <c r="B124" s="188" t="s">
        <v>801</v>
      </c>
    </row>
    <row r="125" spans="1:2" ht="50.1" customHeight="1">
      <c r="A125" s="189" t="s">
        <v>681</v>
      </c>
      <c r="B125" s="184" t="s">
        <v>682</v>
      </c>
    </row>
    <row r="126" spans="1:2" ht="50.1" customHeight="1">
      <c r="A126" s="185"/>
      <c r="B126" s="186" t="s">
        <v>802</v>
      </c>
    </row>
    <row r="127" spans="1:2" ht="50.1" customHeight="1">
      <c r="A127" s="185"/>
      <c r="B127" s="186" t="s">
        <v>803</v>
      </c>
    </row>
    <row r="128" spans="1:2" ht="50.1" customHeight="1">
      <c r="A128" s="185"/>
      <c r="B128" s="186" t="s">
        <v>804</v>
      </c>
    </row>
    <row r="129" spans="1:2" ht="50.1" customHeight="1">
      <c r="A129" s="185"/>
      <c r="B129" s="186" t="s">
        <v>805</v>
      </c>
    </row>
    <row r="130" spans="1:2" ht="50.1" customHeight="1">
      <c r="A130" s="187"/>
      <c r="B130" s="188" t="s">
        <v>806</v>
      </c>
    </row>
    <row r="131" spans="1:2" ht="50.1" customHeight="1">
      <c r="A131" s="189" t="s">
        <v>829</v>
      </c>
      <c r="B131" s="184" t="s">
        <v>683</v>
      </c>
    </row>
    <row r="132" spans="1:2" ht="50.1" customHeight="1">
      <c r="A132" s="185"/>
      <c r="B132" s="186" t="s">
        <v>807</v>
      </c>
    </row>
    <row r="133" spans="1:2" ht="50.1" customHeight="1">
      <c r="A133" s="185"/>
      <c r="B133" s="186" t="s">
        <v>808</v>
      </c>
    </row>
    <row r="134" spans="1:2" ht="50.1" customHeight="1">
      <c r="A134" s="187"/>
      <c r="B134" s="188" t="s">
        <v>809</v>
      </c>
    </row>
    <row r="135" spans="1:2">
      <c r="A135" s="190"/>
      <c r="B135" s="190"/>
    </row>
    <row r="136" spans="1:2">
      <c r="A136" s="190"/>
      <c r="B136" s="190"/>
    </row>
    <row r="137" spans="1:2">
      <c r="A137" s="190"/>
      <c r="B137" s="190"/>
    </row>
    <row r="138" spans="1:2">
      <c r="A138" s="190"/>
      <c r="B138" s="190"/>
    </row>
    <row r="139" spans="1:2">
      <c r="A139" s="190"/>
      <c r="B139" s="190"/>
    </row>
    <row r="140" spans="1:2">
      <c r="A140" s="190"/>
      <c r="B140" s="190"/>
    </row>
    <row r="141" spans="1:2">
      <c r="A141" s="190"/>
      <c r="B141" s="190"/>
    </row>
    <row r="142" spans="1:2">
      <c r="A142" s="190"/>
      <c r="B142" s="190"/>
    </row>
    <row r="143" spans="1:2">
      <c r="A143" s="190"/>
      <c r="B143" s="190"/>
    </row>
    <row r="144" spans="1:2">
      <c r="A144" s="190"/>
      <c r="B144" s="190"/>
    </row>
    <row r="145" spans="1:2">
      <c r="A145" s="190"/>
      <c r="B145" s="190"/>
    </row>
    <row r="146" spans="1:2">
      <c r="A146" s="190"/>
      <c r="B146" s="190"/>
    </row>
    <row r="147" spans="1:2">
      <c r="A147" s="190"/>
      <c r="B147" s="190"/>
    </row>
    <row r="148" spans="1:2">
      <c r="A148" s="190"/>
      <c r="B148" s="190"/>
    </row>
    <row r="149" spans="1:2">
      <c r="A149" s="190"/>
      <c r="B149" s="190"/>
    </row>
    <row r="150" spans="1:2">
      <c r="A150" s="190"/>
      <c r="B150" s="190"/>
    </row>
    <row r="151" spans="1:2">
      <c r="A151" s="190"/>
      <c r="B151" s="190"/>
    </row>
    <row r="152" spans="1:2">
      <c r="A152" s="190"/>
      <c r="B152" s="190"/>
    </row>
    <row r="153" spans="1:2">
      <c r="A153" s="190"/>
      <c r="B153" s="190"/>
    </row>
    <row r="154" spans="1:2">
      <c r="A154" s="190"/>
      <c r="B154" s="190"/>
    </row>
    <row r="155" spans="1:2">
      <c r="A155" s="190"/>
      <c r="B155" s="190"/>
    </row>
    <row r="156" spans="1:2">
      <c r="A156" s="190"/>
      <c r="B156" s="190"/>
    </row>
    <row r="157" spans="1:2">
      <c r="A157" s="190"/>
      <c r="B157" s="190"/>
    </row>
    <row r="158" spans="1:2">
      <c r="A158" s="190"/>
      <c r="B158" s="190"/>
    </row>
    <row r="159" spans="1:2">
      <c r="A159" s="190"/>
      <c r="B159" s="190"/>
    </row>
    <row r="160" spans="1:2">
      <c r="A160" s="190"/>
      <c r="B160" s="190"/>
    </row>
    <row r="161" spans="1:2">
      <c r="A161" s="190"/>
      <c r="B161" s="190"/>
    </row>
    <row r="162" spans="1:2">
      <c r="A162" s="190"/>
      <c r="B162" s="190"/>
    </row>
    <row r="163" spans="1:2">
      <c r="A163" s="190"/>
      <c r="B163" s="190"/>
    </row>
    <row r="164" spans="1:2">
      <c r="A164" s="190"/>
      <c r="B164" s="190"/>
    </row>
    <row r="165" spans="1:2">
      <c r="A165" s="190"/>
      <c r="B165" s="190"/>
    </row>
    <row r="166" spans="1:2">
      <c r="A166" s="190"/>
      <c r="B166" s="190"/>
    </row>
    <row r="167" spans="1:2">
      <c r="A167" s="190"/>
      <c r="B167" s="190"/>
    </row>
    <row r="168" spans="1:2">
      <c r="A168" s="190"/>
      <c r="B168" s="190"/>
    </row>
    <row r="169" spans="1:2">
      <c r="A169" s="190"/>
      <c r="B169" s="190"/>
    </row>
    <row r="170" spans="1:2">
      <c r="A170" s="190"/>
      <c r="B170" s="190"/>
    </row>
    <row r="171" spans="1:2">
      <c r="A171" s="190"/>
      <c r="B171" s="190"/>
    </row>
    <row r="172" spans="1:2">
      <c r="A172" s="190"/>
      <c r="B172" s="190"/>
    </row>
    <row r="173" spans="1:2">
      <c r="A173" s="190"/>
      <c r="B173" s="190"/>
    </row>
    <row r="174" spans="1:2">
      <c r="A174" s="190"/>
      <c r="B174" s="190"/>
    </row>
    <row r="175" spans="1:2">
      <c r="A175" s="190"/>
      <c r="B175" s="190"/>
    </row>
    <row r="176" spans="1:2">
      <c r="A176" s="190"/>
      <c r="B176" s="190"/>
    </row>
    <row r="177" spans="1:2">
      <c r="A177" s="190"/>
      <c r="B177" s="190"/>
    </row>
    <row r="178" spans="1:2">
      <c r="A178" s="190"/>
      <c r="B178" s="190"/>
    </row>
    <row r="179" spans="1:2">
      <c r="A179" s="190"/>
      <c r="B179" s="190"/>
    </row>
    <row r="180" spans="1:2">
      <c r="A180" s="190"/>
      <c r="B180" s="190"/>
    </row>
    <row r="181" spans="1:2">
      <c r="A181" s="190"/>
      <c r="B181" s="190"/>
    </row>
    <row r="182" spans="1:2">
      <c r="A182" s="190"/>
      <c r="B182" s="190"/>
    </row>
    <row r="183" spans="1:2">
      <c r="A183" s="190"/>
      <c r="B183" s="190"/>
    </row>
    <row r="184" spans="1:2">
      <c r="A184" s="190"/>
      <c r="B184" s="190"/>
    </row>
    <row r="185" spans="1:2">
      <c r="A185" s="190"/>
      <c r="B185" s="190"/>
    </row>
    <row r="186" spans="1:2">
      <c r="A186" s="190"/>
      <c r="B186" s="190"/>
    </row>
    <row r="187" spans="1:2">
      <c r="A187" s="190"/>
      <c r="B187" s="190"/>
    </row>
    <row r="188" spans="1:2">
      <c r="A188" s="190"/>
      <c r="B188" s="190"/>
    </row>
    <row r="189" spans="1:2">
      <c r="A189" s="190"/>
      <c r="B189" s="190"/>
    </row>
    <row r="190" spans="1:2">
      <c r="A190" s="190"/>
      <c r="B190" s="190"/>
    </row>
    <row r="191" spans="1:2">
      <c r="A191" s="190"/>
      <c r="B191" s="190"/>
    </row>
    <row r="192" spans="1:2">
      <c r="A192" s="190"/>
      <c r="B192" s="190"/>
    </row>
    <row r="193" spans="1:2">
      <c r="A193" s="190"/>
      <c r="B193" s="190"/>
    </row>
    <row r="194" spans="1:2">
      <c r="A194" s="190"/>
      <c r="B194" s="190"/>
    </row>
    <row r="195" spans="1:2">
      <c r="A195" s="190"/>
      <c r="B195" s="190"/>
    </row>
    <row r="196" spans="1:2">
      <c r="A196" s="190"/>
      <c r="B196" s="190"/>
    </row>
    <row r="197" spans="1:2">
      <c r="A197" s="190"/>
      <c r="B197" s="190"/>
    </row>
    <row r="198" spans="1:2">
      <c r="A198" s="190"/>
      <c r="B198" s="190"/>
    </row>
    <row r="199" spans="1:2">
      <c r="A199" s="190"/>
      <c r="B199" s="190"/>
    </row>
    <row r="200" spans="1:2">
      <c r="A200" s="190"/>
      <c r="B200" s="190"/>
    </row>
    <row r="201" spans="1:2">
      <c r="A201" s="190"/>
      <c r="B201" s="190"/>
    </row>
    <row r="202" spans="1:2">
      <c r="A202" s="190"/>
      <c r="B202" s="190"/>
    </row>
    <row r="203" spans="1:2">
      <c r="A203" s="190"/>
      <c r="B203" s="190"/>
    </row>
    <row r="204" spans="1:2">
      <c r="A204" s="190"/>
      <c r="B204" s="190"/>
    </row>
    <row r="205" spans="1:2">
      <c r="A205" s="190"/>
      <c r="B205" s="190"/>
    </row>
    <row r="206" spans="1:2">
      <c r="A206" s="190"/>
      <c r="B206" s="190"/>
    </row>
  </sheetData>
  <mergeCells count="2">
    <mergeCell ref="A3:B3"/>
    <mergeCell ref="A4:B4"/>
  </mergeCells>
  <phoneticPr fontId="6"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tabColor rgb="FFFF0000"/>
    <pageSetUpPr fitToPage="1"/>
  </sheetPr>
  <dimension ref="A3:L91"/>
  <sheetViews>
    <sheetView view="pageBreakPreview" zoomScaleNormal="100" zoomScaleSheetLayoutView="100" workbookViewId="0">
      <selection activeCell="E12" sqref="E12"/>
    </sheetView>
  </sheetViews>
  <sheetFormatPr defaultColWidth="8.88671875" defaultRowHeight="12"/>
  <cols>
    <col min="1" max="1" width="13.109375" style="171" customWidth="1"/>
    <col min="2" max="7" width="10.44140625" style="171" customWidth="1"/>
    <col min="8" max="11" width="10.5546875" style="171" customWidth="1"/>
    <col min="12" max="16384" width="8.88671875" style="171"/>
  </cols>
  <sheetData>
    <row r="3" spans="1:12" ht="22.5">
      <c r="A3" s="169" t="s">
        <v>484</v>
      </c>
      <c r="B3" s="170"/>
      <c r="C3" s="170"/>
      <c r="D3" s="170"/>
      <c r="E3" s="170"/>
      <c r="F3" s="170"/>
      <c r="G3" s="170"/>
    </row>
    <row r="5" spans="1:12">
      <c r="H5" s="978" t="s">
        <v>485</v>
      </c>
      <c r="I5" s="978"/>
      <c r="J5" s="978" t="s">
        <v>486</v>
      </c>
      <c r="K5" s="978"/>
    </row>
    <row r="6" spans="1:12" ht="31.5" customHeight="1">
      <c r="A6" s="172" t="s">
        <v>487</v>
      </c>
      <c r="B6" s="172" t="s">
        <v>434</v>
      </c>
      <c r="C6" s="172" t="s">
        <v>260</v>
      </c>
      <c r="D6" s="172" t="s">
        <v>261</v>
      </c>
      <c r="E6" s="172" t="s">
        <v>262</v>
      </c>
      <c r="F6" s="172" t="s">
        <v>263</v>
      </c>
      <c r="G6" s="172" t="s">
        <v>435</v>
      </c>
      <c r="H6" s="173" t="s">
        <v>488</v>
      </c>
      <c r="I6" s="173" t="s">
        <v>489</v>
      </c>
      <c r="J6" s="173" t="s">
        <v>488</v>
      </c>
      <c r="K6" s="173" t="s">
        <v>489</v>
      </c>
    </row>
    <row r="7" spans="1:12" ht="31.5" customHeight="1">
      <c r="A7" s="174" t="s">
        <v>1007</v>
      </c>
      <c r="B7" s="175">
        <v>255016</v>
      </c>
      <c r="C7" s="175">
        <v>244456</v>
      </c>
      <c r="D7" s="175">
        <v>388623</v>
      </c>
      <c r="E7" s="175">
        <v>289247</v>
      </c>
      <c r="F7" s="175">
        <v>234019</v>
      </c>
      <c r="G7" s="175">
        <v>252767</v>
      </c>
      <c r="H7" s="176">
        <f>+B7/B8</f>
        <v>1.0249056543109649</v>
      </c>
      <c r="I7" s="176">
        <f>+B7/B8</f>
        <v>1.0249056543109649</v>
      </c>
      <c r="J7" s="176">
        <f>+C7/C8</f>
        <v>1.0314338033636279</v>
      </c>
      <c r="K7" s="176">
        <f>+C7/C8</f>
        <v>1.0314338033636279</v>
      </c>
    </row>
    <row r="8" spans="1:12" ht="31.5" customHeight="1">
      <c r="A8" s="174" t="s">
        <v>1006</v>
      </c>
      <c r="B8" s="175">
        <v>248819</v>
      </c>
      <c r="C8" s="175">
        <v>237006</v>
      </c>
      <c r="D8" s="175">
        <v>379757</v>
      </c>
      <c r="E8" s="175">
        <v>286364</v>
      </c>
      <c r="F8" s="175">
        <v>239564</v>
      </c>
      <c r="G8" s="175">
        <v>252767</v>
      </c>
      <c r="H8" s="179"/>
      <c r="I8" s="180"/>
      <c r="J8" s="180"/>
      <c r="K8" s="180"/>
    </row>
    <row r="9" spans="1:12" ht="31.5" customHeight="1">
      <c r="A9" s="174" t="s">
        <v>1003</v>
      </c>
      <c r="B9" s="175">
        <v>242931</v>
      </c>
      <c r="C9" s="175">
        <v>231044</v>
      </c>
      <c r="D9" s="175">
        <v>365485</v>
      </c>
      <c r="E9" s="175">
        <v>283907</v>
      </c>
      <c r="F9" s="175">
        <v>230632</v>
      </c>
      <c r="G9" s="175">
        <v>245273</v>
      </c>
      <c r="H9" s="179"/>
      <c r="I9" s="180"/>
      <c r="J9" s="180"/>
      <c r="K9" s="180"/>
    </row>
    <row r="10" spans="1:12" ht="31.5" customHeight="1">
      <c r="A10" s="174" t="s">
        <v>1002</v>
      </c>
      <c r="B10" s="175">
        <v>235815</v>
      </c>
      <c r="C10" s="175">
        <v>223499</v>
      </c>
      <c r="D10" s="175">
        <v>357168</v>
      </c>
      <c r="E10" s="175">
        <v>276915</v>
      </c>
      <c r="F10" s="175">
        <v>229990</v>
      </c>
      <c r="G10" s="175">
        <v>239470</v>
      </c>
      <c r="H10" s="179"/>
      <c r="I10" s="180"/>
      <c r="J10" s="180"/>
      <c r="K10" s="180"/>
    </row>
    <row r="11" spans="1:12" ht="31.5" customHeight="1">
      <c r="A11" s="174" t="s">
        <v>1004</v>
      </c>
      <c r="B11" s="175">
        <v>230798</v>
      </c>
      <c r="C11" s="175">
        <v>219213</v>
      </c>
      <c r="D11" s="175">
        <v>348470</v>
      </c>
      <c r="E11" s="175">
        <v>268825</v>
      </c>
      <c r="F11" s="175">
        <v>224194</v>
      </c>
      <c r="G11" s="175">
        <v>234726</v>
      </c>
      <c r="H11" s="179"/>
      <c r="I11" s="180"/>
      <c r="J11" s="180"/>
      <c r="K11" s="180"/>
    </row>
    <row r="12" spans="1:12" ht="31.5" customHeight="1">
      <c r="A12" s="174" t="s">
        <v>911</v>
      </c>
      <c r="B12" s="175">
        <v>226947</v>
      </c>
      <c r="C12" s="175">
        <v>215178</v>
      </c>
      <c r="D12" s="175">
        <v>348564</v>
      </c>
      <c r="E12" s="175">
        <v>264191</v>
      </c>
      <c r="F12" s="175">
        <v>222691</v>
      </c>
      <c r="G12" s="175">
        <v>231739</v>
      </c>
      <c r="H12" s="177"/>
      <c r="I12" s="147"/>
      <c r="J12" s="147"/>
      <c r="K12" s="147"/>
      <c r="L12" s="178"/>
    </row>
    <row r="13" spans="1:12" ht="31.5" customHeight="1">
      <c r="A13" s="174" t="s">
        <v>1005</v>
      </c>
      <c r="B13" s="175">
        <v>222803</v>
      </c>
      <c r="C13" s="175">
        <v>209168</v>
      </c>
      <c r="D13" s="175">
        <v>335522</v>
      </c>
      <c r="E13" s="175">
        <v>262914</v>
      </c>
      <c r="F13" s="175">
        <v>224686</v>
      </c>
      <c r="G13" s="175">
        <v>247534</v>
      </c>
      <c r="H13" s="177"/>
      <c r="I13" s="147"/>
      <c r="J13" s="147"/>
      <c r="K13" s="147"/>
      <c r="L13" s="178"/>
    </row>
    <row r="14" spans="1:12" s="178" customFormat="1" ht="39.950000000000003" customHeight="1">
      <c r="A14" s="174" t="s">
        <v>828</v>
      </c>
      <c r="B14" s="175">
        <v>216770</v>
      </c>
      <c r="C14" s="175">
        <v>203891</v>
      </c>
      <c r="D14" s="175">
        <v>330433</v>
      </c>
      <c r="E14" s="175">
        <v>252022</v>
      </c>
      <c r="F14" s="175">
        <v>220229</v>
      </c>
      <c r="G14" s="175">
        <v>242858</v>
      </c>
      <c r="H14" s="177"/>
      <c r="I14" s="147"/>
      <c r="J14" s="147"/>
      <c r="K14" s="147"/>
    </row>
    <row r="15" spans="1:12" s="178" customFormat="1" ht="39.950000000000003" customHeight="1">
      <c r="A15" s="174" t="s">
        <v>674</v>
      </c>
      <c r="B15" s="175">
        <v>210195</v>
      </c>
      <c r="C15" s="175">
        <v>197897</v>
      </c>
      <c r="D15" s="175">
        <v>316642</v>
      </c>
      <c r="E15" s="175">
        <v>244131</v>
      </c>
      <c r="F15" s="175">
        <v>219314</v>
      </c>
      <c r="G15" s="175">
        <v>231976</v>
      </c>
      <c r="H15" s="177"/>
      <c r="I15" s="147"/>
      <c r="J15" s="147"/>
      <c r="K15" s="147"/>
    </row>
    <row r="16" spans="1:12" s="178" customFormat="1" ht="39.950000000000003" customHeight="1">
      <c r="A16" s="174" t="s">
        <v>675</v>
      </c>
      <c r="B16" s="175">
        <v>203332</v>
      </c>
      <c r="C16" s="175">
        <v>190702</v>
      </c>
      <c r="D16" s="175">
        <v>305604</v>
      </c>
      <c r="E16" s="175">
        <v>237460</v>
      </c>
      <c r="F16" s="175">
        <v>224152</v>
      </c>
      <c r="G16" s="175">
        <v>224043</v>
      </c>
      <c r="H16" s="177"/>
      <c r="I16" s="147"/>
      <c r="J16" s="147"/>
      <c r="K16" s="147"/>
    </row>
    <row r="17" spans="1:11" s="178" customFormat="1" ht="39.950000000000003" customHeight="1">
      <c r="A17" s="174" t="s">
        <v>676</v>
      </c>
      <c r="B17" s="175">
        <v>193770</v>
      </c>
      <c r="C17" s="175">
        <v>181134</v>
      </c>
      <c r="D17" s="175">
        <v>282575</v>
      </c>
      <c r="E17" s="175">
        <v>230322</v>
      </c>
      <c r="F17" s="175">
        <v>2229895</v>
      </c>
      <c r="G17" s="175">
        <v>209344</v>
      </c>
      <c r="H17" s="177"/>
      <c r="I17" s="147"/>
      <c r="J17" s="147"/>
      <c r="K17" s="147"/>
    </row>
    <row r="18" spans="1:11" s="178" customFormat="1" ht="39.950000000000003" customHeight="1">
      <c r="A18" s="174" t="s">
        <v>660</v>
      </c>
      <c r="B18" s="175">
        <v>186026</v>
      </c>
      <c r="C18" s="175">
        <v>175804</v>
      </c>
      <c r="D18" s="175">
        <v>273471</v>
      </c>
      <c r="E18" s="175">
        <v>221051</v>
      </c>
      <c r="F18" s="175">
        <v>222305</v>
      </c>
      <c r="G18" s="175">
        <v>200653</v>
      </c>
      <c r="H18" s="179"/>
      <c r="I18" s="180"/>
      <c r="J18" s="180"/>
      <c r="K18" s="180"/>
    </row>
    <row r="19" spans="1:11" s="178" customFormat="1" ht="39.950000000000003" customHeight="1">
      <c r="A19" s="174" t="s">
        <v>649</v>
      </c>
      <c r="B19" s="175">
        <v>179690</v>
      </c>
      <c r="C19" s="175">
        <v>169999</v>
      </c>
      <c r="D19" s="175">
        <v>262656</v>
      </c>
      <c r="E19" s="175">
        <v>213706</v>
      </c>
      <c r="F19" s="175">
        <v>214801</v>
      </c>
      <c r="G19" s="175">
        <v>191745</v>
      </c>
    </row>
    <row r="20" spans="1:11" s="178" customFormat="1" ht="39.950000000000003" customHeight="1">
      <c r="A20" s="174" t="s">
        <v>650</v>
      </c>
      <c r="B20" s="175">
        <v>175071</v>
      </c>
      <c r="C20" s="175">
        <v>165389</v>
      </c>
      <c r="D20" s="175">
        <v>254913</v>
      </c>
      <c r="E20" s="175">
        <v>208944</v>
      </c>
      <c r="F20" s="175">
        <v>216386</v>
      </c>
      <c r="G20" s="175">
        <v>185041</v>
      </c>
    </row>
    <row r="21" spans="1:11" s="178" customFormat="1" ht="39.950000000000003" customHeight="1">
      <c r="A21" s="174" t="s">
        <v>651</v>
      </c>
      <c r="B21" s="175">
        <v>168571</v>
      </c>
      <c r="C21" s="175">
        <v>159184</v>
      </c>
      <c r="D21" s="175">
        <v>240606</v>
      </c>
      <c r="E21" s="175">
        <v>204251</v>
      </c>
      <c r="F21" s="175">
        <v>209359</v>
      </c>
      <c r="G21" s="175">
        <v>175270</v>
      </c>
    </row>
    <row r="22" spans="1:11" s="178" customFormat="1" ht="39.950000000000003" customHeight="1">
      <c r="A22" s="174" t="s">
        <v>652</v>
      </c>
      <c r="B22" s="175">
        <v>163339</v>
      </c>
      <c r="C22" s="175">
        <v>154343</v>
      </c>
      <c r="D22" s="175">
        <v>228408</v>
      </c>
      <c r="E22" s="175">
        <v>197308</v>
      </c>
      <c r="F22" s="175">
        <v>211249</v>
      </c>
      <c r="G22" s="175">
        <v>166795</v>
      </c>
    </row>
    <row r="23" spans="1:11" s="178" customFormat="1" ht="39.950000000000003" customHeight="1">
      <c r="A23" s="174" t="s">
        <v>653</v>
      </c>
      <c r="B23" s="175">
        <v>158590</v>
      </c>
      <c r="C23" s="175">
        <v>149959</v>
      </c>
      <c r="D23" s="175">
        <v>225312</v>
      </c>
      <c r="E23" s="175">
        <v>190064</v>
      </c>
      <c r="F23" s="175">
        <v>202459</v>
      </c>
      <c r="G23" s="175">
        <v>163185</v>
      </c>
    </row>
    <row r="24" spans="1:11" s="178" customFormat="1" ht="39.950000000000003" customHeight="1">
      <c r="A24" s="174" t="s">
        <v>654</v>
      </c>
      <c r="B24" s="175">
        <v>155796</v>
      </c>
      <c r="C24" s="175">
        <v>147352</v>
      </c>
      <c r="D24" s="175">
        <v>220954</v>
      </c>
      <c r="E24" s="175">
        <v>184513</v>
      </c>
      <c r="F24" s="175">
        <v>205402</v>
      </c>
      <c r="G24" s="175">
        <v>160079</v>
      </c>
    </row>
    <row r="25" spans="1:11" s="178" customFormat="1" ht="39.950000000000003" customHeight="1">
      <c r="A25" s="174" t="s">
        <v>490</v>
      </c>
      <c r="B25" s="175">
        <v>150664</v>
      </c>
      <c r="C25" s="175">
        <v>142586</v>
      </c>
      <c r="D25" s="175">
        <v>213715</v>
      </c>
      <c r="E25" s="175">
        <v>176705</v>
      </c>
      <c r="F25" s="175">
        <v>206068</v>
      </c>
      <c r="G25" s="175">
        <v>152362</v>
      </c>
    </row>
    <row r="26" spans="1:11" s="178" customFormat="1" ht="39.950000000000003" customHeight="1">
      <c r="A26" s="174" t="s">
        <v>491</v>
      </c>
      <c r="B26" s="175">
        <v>148380</v>
      </c>
      <c r="C26" s="175">
        <v>140833</v>
      </c>
      <c r="D26" s="175">
        <v>211106</v>
      </c>
      <c r="E26" s="175">
        <v>172081</v>
      </c>
      <c r="F26" s="175">
        <v>198225</v>
      </c>
      <c r="G26" s="175">
        <v>150490</v>
      </c>
    </row>
    <row r="27" spans="1:11" s="178" customFormat="1" ht="39.950000000000003" customHeight="1">
      <c r="A27" s="174" t="s">
        <v>436</v>
      </c>
      <c r="B27" s="175">
        <v>141724</v>
      </c>
      <c r="C27" s="175">
        <v>134901</v>
      </c>
      <c r="D27" s="175">
        <v>206053</v>
      </c>
      <c r="E27" s="175">
        <v>162750</v>
      </c>
      <c r="F27" s="175">
        <v>179988</v>
      </c>
      <c r="G27" s="175">
        <v>144950</v>
      </c>
    </row>
    <row r="28" spans="1:11" s="178" customFormat="1" ht="39.950000000000003" customHeight="1">
      <c r="A28" s="174" t="s">
        <v>437</v>
      </c>
      <c r="B28" s="175">
        <v>138571</v>
      </c>
      <c r="C28" s="175">
        <v>132168</v>
      </c>
      <c r="D28" s="175">
        <v>204110</v>
      </c>
      <c r="E28" s="175">
        <v>156713</v>
      </c>
      <c r="F28" s="175">
        <v>175792</v>
      </c>
      <c r="G28" s="175">
        <v>141355</v>
      </c>
    </row>
    <row r="29" spans="1:11" s="178" customFormat="1" ht="39.950000000000003" customHeight="1">
      <c r="A29" s="174" t="s">
        <v>438</v>
      </c>
      <c r="B29" s="175">
        <v>132576</v>
      </c>
      <c r="C29" s="175">
        <v>126684</v>
      </c>
      <c r="D29" s="175">
        <v>191119</v>
      </c>
      <c r="E29" s="175">
        <v>149495</v>
      </c>
      <c r="F29" s="175">
        <v>165930</v>
      </c>
      <c r="G29" s="175">
        <v>136032</v>
      </c>
    </row>
    <row r="30" spans="1:11" s="178" customFormat="1" ht="39.950000000000003" customHeight="1">
      <c r="A30" s="174" t="s">
        <v>439</v>
      </c>
      <c r="B30" s="175">
        <v>129029</v>
      </c>
      <c r="C30" s="175">
        <v>123735</v>
      </c>
      <c r="D30" s="175">
        <v>185429</v>
      </c>
      <c r="E30" s="175">
        <v>144563</v>
      </c>
      <c r="F30" s="175">
        <v>159211</v>
      </c>
      <c r="G30" s="175">
        <v>129806</v>
      </c>
    </row>
    <row r="31" spans="1:11" s="178" customFormat="1" ht="39.950000000000003" customHeight="1">
      <c r="A31" s="174" t="s">
        <v>440</v>
      </c>
      <c r="B31" s="175">
        <v>124746</v>
      </c>
      <c r="C31" s="175">
        <v>120031</v>
      </c>
      <c r="D31" s="175">
        <v>176985</v>
      </c>
      <c r="E31" s="175">
        <v>138912</v>
      </c>
      <c r="F31" s="175">
        <v>151994</v>
      </c>
      <c r="G31" s="175">
        <v>123801</v>
      </c>
    </row>
    <row r="32" spans="1:11" s="178" customFormat="1" ht="39.950000000000003" customHeight="1">
      <c r="A32" s="174" t="s">
        <v>441</v>
      </c>
      <c r="B32" s="175">
        <v>123031</v>
      </c>
      <c r="C32" s="175">
        <v>118090</v>
      </c>
      <c r="D32" s="175">
        <v>174848</v>
      </c>
      <c r="E32" s="175">
        <v>138670</v>
      </c>
      <c r="F32" s="175">
        <v>152852</v>
      </c>
      <c r="G32" s="175">
        <v>121205</v>
      </c>
    </row>
    <row r="33" spans="1:7" s="178" customFormat="1" ht="39.950000000000003" customHeight="1">
      <c r="A33" s="174" t="s">
        <v>442</v>
      </c>
      <c r="B33" s="175">
        <v>119717</v>
      </c>
      <c r="C33" s="175">
        <v>114847</v>
      </c>
      <c r="D33" s="175">
        <v>165652</v>
      </c>
      <c r="E33" s="175">
        <v>137030</v>
      </c>
      <c r="F33" s="175">
        <v>147659</v>
      </c>
      <c r="G33" s="175">
        <v>117682</v>
      </c>
    </row>
    <row r="34" spans="1:7" s="178" customFormat="1" ht="39.950000000000003" customHeight="1">
      <c r="A34" s="174" t="s">
        <v>443</v>
      </c>
      <c r="B34" s="175">
        <v>117333</v>
      </c>
      <c r="C34" s="175">
        <v>111664</v>
      </c>
      <c r="D34" s="175">
        <v>156581</v>
      </c>
      <c r="E34" s="175">
        <v>130640</v>
      </c>
      <c r="F34" s="175">
        <v>146190</v>
      </c>
      <c r="G34" s="175">
        <v>110820</v>
      </c>
    </row>
    <row r="35" spans="1:7" s="178" customFormat="1" ht="39.950000000000003" customHeight="1">
      <c r="A35" s="174" t="s">
        <v>444</v>
      </c>
      <c r="B35" s="175">
        <v>117524</v>
      </c>
      <c r="C35" s="175">
        <v>111661</v>
      </c>
      <c r="D35" s="175">
        <v>153277</v>
      </c>
      <c r="E35" s="175">
        <v>134021</v>
      </c>
      <c r="F35" s="175">
        <v>146937</v>
      </c>
      <c r="G35" s="175">
        <v>110576</v>
      </c>
    </row>
    <row r="36" spans="1:7" s="178" customFormat="1" ht="39.950000000000003" customHeight="1">
      <c r="A36" s="174" t="s">
        <v>445</v>
      </c>
      <c r="B36" s="175">
        <v>114642</v>
      </c>
      <c r="C36" s="175">
        <v>108559</v>
      </c>
      <c r="D36" s="175">
        <v>147292</v>
      </c>
      <c r="E36" s="175">
        <v>132221</v>
      </c>
      <c r="F36" s="175">
        <v>146159</v>
      </c>
      <c r="G36" s="175">
        <v>106679</v>
      </c>
    </row>
    <row r="37" spans="1:7" s="178" customFormat="1" ht="39.950000000000003" customHeight="1">
      <c r="A37" s="174" t="s">
        <v>446</v>
      </c>
      <c r="B37" s="175">
        <v>110546</v>
      </c>
      <c r="C37" s="175">
        <v>104226</v>
      </c>
      <c r="D37" s="175">
        <v>140851</v>
      </c>
      <c r="E37" s="175">
        <v>126407</v>
      </c>
      <c r="F37" s="175">
        <v>144482</v>
      </c>
      <c r="G37" s="175">
        <v>104282</v>
      </c>
    </row>
    <row r="38" spans="1:7" s="178" customFormat="1" ht="39.950000000000003" customHeight="1">
      <c r="A38" s="174" t="s">
        <v>447</v>
      </c>
      <c r="B38" s="175">
        <v>107261</v>
      </c>
      <c r="C38" s="175">
        <v>101241</v>
      </c>
      <c r="D38" s="175">
        <v>133455</v>
      </c>
      <c r="E38" s="175">
        <v>124886</v>
      </c>
      <c r="F38" s="175">
        <v>138384</v>
      </c>
      <c r="G38" s="175">
        <v>102436</v>
      </c>
    </row>
    <row r="39" spans="1:7" s="178" customFormat="1" ht="39.950000000000003" customHeight="1">
      <c r="A39" s="174" t="s">
        <v>448</v>
      </c>
      <c r="B39" s="175">
        <v>104651</v>
      </c>
      <c r="C39" s="175">
        <v>99171</v>
      </c>
      <c r="D39" s="175">
        <v>129001</v>
      </c>
      <c r="E39" s="175">
        <v>121275</v>
      </c>
      <c r="F39" s="175">
        <v>133106</v>
      </c>
      <c r="G39" s="175">
        <v>100354</v>
      </c>
    </row>
    <row r="40" spans="1:7" s="178" customFormat="1" ht="39.950000000000003" customHeight="1">
      <c r="A40" s="174" t="s">
        <v>449</v>
      </c>
      <c r="B40" s="175">
        <v>102924</v>
      </c>
      <c r="C40" s="175">
        <v>97633</v>
      </c>
      <c r="D40" s="175">
        <v>127446</v>
      </c>
      <c r="E40" s="175">
        <v>120292</v>
      </c>
      <c r="F40" s="175">
        <v>128767</v>
      </c>
      <c r="G40" s="175">
        <v>99629</v>
      </c>
    </row>
    <row r="41" spans="1:7" s="178" customFormat="1" ht="39.950000000000003" customHeight="1">
      <c r="A41" s="174" t="s">
        <v>450</v>
      </c>
      <c r="B41" s="175">
        <v>101024</v>
      </c>
      <c r="C41" s="175">
        <v>96236</v>
      </c>
      <c r="D41" s="175">
        <v>126903</v>
      </c>
      <c r="E41" s="175">
        <v>118898</v>
      </c>
      <c r="F41" s="175">
        <v>122684</v>
      </c>
      <c r="G41" s="175">
        <v>97199</v>
      </c>
    </row>
    <row r="42" spans="1:7" s="178" customFormat="1" ht="39.950000000000003" customHeight="1">
      <c r="A42" s="174" t="s">
        <v>451</v>
      </c>
      <c r="B42" s="175">
        <v>97859</v>
      </c>
      <c r="C42" s="175">
        <v>93530</v>
      </c>
      <c r="D42" s="175">
        <v>123783</v>
      </c>
      <c r="E42" s="175">
        <v>118790</v>
      </c>
      <c r="F42" s="175">
        <v>114464</v>
      </c>
      <c r="G42" s="175">
        <v>93578</v>
      </c>
    </row>
    <row r="43" spans="1:7" s="178" customFormat="1" ht="39.950000000000003" customHeight="1">
      <c r="A43" s="174" t="s">
        <v>452</v>
      </c>
      <c r="B43" s="175">
        <v>97467</v>
      </c>
      <c r="C43" s="175">
        <v>93240</v>
      </c>
      <c r="D43" s="175">
        <v>122971</v>
      </c>
      <c r="E43" s="175">
        <v>119556</v>
      </c>
      <c r="F43" s="175">
        <v>112684</v>
      </c>
      <c r="G43" s="175">
        <v>93108</v>
      </c>
    </row>
    <row r="44" spans="1:7" s="178" customFormat="1" ht="39.950000000000003" customHeight="1">
      <c r="A44" s="174" t="s">
        <v>453</v>
      </c>
      <c r="B44" s="175">
        <v>97298</v>
      </c>
      <c r="C44" s="175">
        <v>93190</v>
      </c>
      <c r="D44" s="175">
        <v>122742</v>
      </c>
      <c r="E44" s="175">
        <v>120045</v>
      </c>
      <c r="F44" s="175">
        <v>111078</v>
      </c>
      <c r="G44" s="175">
        <v>93238</v>
      </c>
    </row>
    <row r="45" spans="1:7" s="178" customFormat="1" ht="39.950000000000003" customHeight="1">
      <c r="A45" s="174" t="s">
        <v>454</v>
      </c>
      <c r="B45" s="175">
        <v>96102</v>
      </c>
      <c r="C45" s="175">
        <v>91847</v>
      </c>
      <c r="D45" s="175">
        <v>120954</v>
      </c>
      <c r="E45" s="175">
        <v>119181</v>
      </c>
      <c r="F45" s="175">
        <v>110222</v>
      </c>
      <c r="G45" s="175">
        <v>92224</v>
      </c>
    </row>
    <row r="46" spans="1:7" s="178" customFormat="1" ht="39.950000000000003" customHeight="1">
      <c r="A46" s="174" t="s">
        <v>455</v>
      </c>
      <c r="B46" s="175">
        <v>94411</v>
      </c>
      <c r="C46" s="175">
        <v>89975</v>
      </c>
      <c r="D46" s="175">
        <v>117838</v>
      </c>
      <c r="E46" s="175">
        <v>118642</v>
      </c>
      <c r="F46" s="175">
        <v>109322</v>
      </c>
      <c r="G46" s="175">
        <v>91170</v>
      </c>
    </row>
    <row r="47" spans="1:7" s="178" customFormat="1" ht="39.950000000000003" customHeight="1">
      <c r="A47" s="174" t="s">
        <v>456</v>
      </c>
      <c r="B47" s="175">
        <v>92904</v>
      </c>
      <c r="C47" s="175">
        <v>88487</v>
      </c>
      <c r="D47" s="175">
        <v>116517</v>
      </c>
      <c r="E47" s="175">
        <v>116355</v>
      </c>
      <c r="F47" s="175">
        <v>107531</v>
      </c>
      <c r="G47" s="175">
        <v>89835</v>
      </c>
    </row>
    <row r="48" spans="1:7" s="178" customFormat="1" ht="39.950000000000003" customHeight="1">
      <c r="A48" s="174" t="s">
        <v>457</v>
      </c>
      <c r="B48" s="175">
        <v>86190</v>
      </c>
      <c r="C48" s="175">
        <v>81310</v>
      </c>
      <c r="D48" s="175">
        <v>109916</v>
      </c>
      <c r="E48" s="175">
        <v>109270</v>
      </c>
      <c r="F48" s="175">
        <v>103401</v>
      </c>
      <c r="G48" s="175">
        <v>83005</v>
      </c>
    </row>
    <row r="49" spans="1:7" s="178" customFormat="1" ht="39.950000000000003" customHeight="1">
      <c r="A49" s="174" t="s">
        <v>458</v>
      </c>
      <c r="B49" s="175">
        <v>79560</v>
      </c>
      <c r="C49" s="175">
        <v>74440</v>
      </c>
      <c r="D49" s="175">
        <v>97462</v>
      </c>
      <c r="E49" s="175">
        <v>102277</v>
      </c>
      <c r="F49" s="175">
        <v>100351</v>
      </c>
      <c r="G49" s="175">
        <v>76099</v>
      </c>
    </row>
    <row r="50" spans="1:7" s="178" customFormat="1" ht="39.950000000000003" customHeight="1">
      <c r="A50" s="174" t="s">
        <v>459</v>
      </c>
      <c r="B50" s="175">
        <v>77133</v>
      </c>
      <c r="C50" s="175">
        <v>71896</v>
      </c>
      <c r="D50" s="175">
        <v>94812</v>
      </c>
      <c r="E50" s="175">
        <v>99933</v>
      </c>
      <c r="F50" s="175">
        <v>98138</v>
      </c>
      <c r="G50" s="175">
        <v>74240</v>
      </c>
    </row>
    <row r="51" spans="1:7" s="178" customFormat="1" ht="39.950000000000003" customHeight="1">
      <c r="A51" s="174" t="s">
        <v>460</v>
      </c>
      <c r="B51" s="175">
        <v>76007</v>
      </c>
      <c r="C51" s="175">
        <v>70436</v>
      </c>
      <c r="D51" s="175">
        <v>92976</v>
      </c>
      <c r="E51" s="175">
        <v>102542</v>
      </c>
      <c r="F51" s="175">
        <v>95783</v>
      </c>
      <c r="G51" s="175">
        <v>74631</v>
      </c>
    </row>
    <row r="52" spans="1:7" s="178" customFormat="1" ht="39.950000000000003" customHeight="1">
      <c r="A52" s="174" t="s">
        <v>461</v>
      </c>
      <c r="B52" s="175">
        <v>75917</v>
      </c>
      <c r="C52" s="175">
        <v>70083</v>
      </c>
      <c r="D52" s="175">
        <v>92971</v>
      </c>
      <c r="E52" s="175">
        <v>103425</v>
      </c>
      <c r="F52" s="175">
        <v>95770</v>
      </c>
      <c r="G52" s="175">
        <v>76233</v>
      </c>
    </row>
    <row r="53" spans="1:7" s="178" customFormat="1" ht="39.950000000000003" customHeight="1">
      <c r="A53" s="174" t="s">
        <v>462</v>
      </c>
      <c r="B53" s="175">
        <v>74593</v>
      </c>
      <c r="C53" s="175">
        <v>68916</v>
      </c>
      <c r="D53" s="175">
        <v>92474</v>
      </c>
      <c r="E53" s="175">
        <v>106729</v>
      </c>
      <c r="F53" s="175">
        <v>90719</v>
      </c>
      <c r="G53" s="175">
        <v>72590</v>
      </c>
    </row>
    <row r="54" spans="1:7" s="178" customFormat="1" ht="39.950000000000003" customHeight="1">
      <c r="A54" s="174" t="s">
        <v>463</v>
      </c>
      <c r="B54" s="175">
        <v>74166</v>
      </c>
      <c r="C54" s="175">
        <v>68763</v>
      </c>
      <c r="D54" s="175">
        <v>92311</v>
      </c>
      <c r="E54" s="175">
        <v>103077</v>
      </c>
      <c r="F54" s="175">
        <v>90888</v>
      </c>
      <c r="G54" s="175">
        <v>71849</v>
      </c>
    </row>
    <row r="55" spans="1:7" s="178" customFormat="1" ht="39.950000000000003" customHeight="1">
      <c r="A55" s="174" t="s">
        <v>464</v>
      </c>
      <c r="B55" s="175">
        <v>73588</v>
      </c>
      <c r="C55" s="175">
        <v>68016</v>
      </c>
      <c r="D55" s="175">
        <v>91094</v>
      </c>
      <c r="E55" s="175">
        <v>104774</v>
      </c>
      <c r="F55" s="175">
        <v>89988</v>
      </c>
      <c r="G55" s="175">
        <v>71162</v>
      </c>
    </row>
    <row r="56" spans="1:7" s="178" customFormat="1" ht="39.950000000000003" customHeight="1">
      <c r="A56" s="174" t="s">
        <v>465</v>
      </c>
      <c r="B56" s="175">
        <v>74930</v>
      </c>
      <c r="C56" s="175">
        <v>69264</v>
      </c>
      <c r="D56" s="175">
        <v>97408</v>
      </c>
      <c r="E56" s="175">
        <v>101878</v>
      </c>
      <c r="F56" s="175">
        <v>92661</v>
      </c>
      <c r="G56" s="175">
        <v>72784</v>
      </c>
    </row>
    <row r="57" spans="1:7" s="178" customFormat="1" ht="39.950000000000003" customHeight="1">
      <c r="A57" s="174" t="s">
        <v>466</v>
      </c>
      <c r="B57" s="175">
        <v>77569</v>
      </c>
      <c r="C57" s="175">
        <v>73839</v>
      </c>
      <c r="D57" s="175">
        <v>102716</v>
      </c>
      <c r="E57" s="175">
        <v>99608</v>
      </c>
      <c r="F57" s="175">
        <v>97656</v>
      </c>
      <c r="G57" s="175">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6"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F9"/>
  <sheetViews>
    <sheetView view="pageBreakPreview" zoomScaleNormal="100" zoomScaleSheetLayoutView="100" workbookViewId="0">
      <selection activeCell="C6" sqref="C6"/>
    </sheetView>
  </sheetViews>
  <sheetFormatPr defaultColWidth="8" defaultRowHeight="20.100000000000001" customHeight="1"/>
  <cols>
    <col min="1" max="1" width="20" style="789" customWidth="1"/>
    <col min="2" max="2" width="14.21875" style="790" customWidth="1"/>
    <col min="3" max="3" width="8.109375" style="790" customWidth="1"/>
    <col min="4" max="5" width="15.5546875" style="790" customWidth="1"/>
    <col min="6" max="6" width="0" style="789" hidden="1" customWidth="1"/>
    <col min="7" max="16384" width="8" style="789"/>
  </cols>
  <sheetData>
    <row r="1" spans="1:6" ht="20.100000000000001" customHeight="1">
      <c r="A1" s="198" t="str">
        <f>"&lt; 표 "&amp;F1&amp;" &gt;"</f>
        <v>&lt; 표 2 &gt;</v>
      </c>
      <c r="B1" s="787"/>
      <c r="C1" s="788"/>
      <c r="D1" s="788"/>
      <c r="E1" s="788"/>
      <c r="F1" s="199" t="s">
        <v>1277</v>
      </c>
    </row>
    <row r="2" spans="1:6" ht="23.25" customHeight="1">
      <c r="A2" s="629" t="s">
        <v>78</v>
      </c>
      <c r="B2" s="787"/>
      <c r="C2" s="788"/>
      <c r="D2" s="788"/>
      <c r="E2" s="788"/>
    </row>
    <row r="3" spans="1:6" ht="24.75" customHeight="1">
      <c r="A3" s="629"/>
    </row>
    <row r="4" spans="1:6" s="794" customFormat="1" ht="25.5" customHeight="1">
      <c r="A4" s="791"/>
      <c r="B4" s="792"/>
      <c r="C4" s="792"/>
      <c r="D4" s="792"/>
      <c r="E4" s="793" t="s">
        <v>207</v>
      </c>
    </row>
    <row r="5" spans="1:6" s="800" customFormat="1" ht="63.75" customHeight="1">
      <c r="A5" s="795" t="s">
        <v>208</v>
      </c>
      <c r="B5" s="796" t="s">
        <v>209</v>
      </c>
      <c r="C5" s="797" t="s">
        <v>210</v>
      </c>
      <c r="D5" s="798" t="s">
        <v>398</v>
      </c>
      <c r="E5" s="799" t="s">
        <v>77</v>
      </c>
    </row>
    <row r="6" spans="1:6" s="806" customFormat="1" ht="108.75" customHeight="1">
      <c r="A6" s="801" t="s">
        <v>1274</v>
      </c>
      <c r="B6" s="802">
        <f>+工총괄!F10</f>
        <v>0</v>
      </c>
      <c r="C6" s="803">
        <f>+간노율!C20</f>
        <v>0.122</v>
      </c>
      <c r="D6" s="804">
        <f>+ROUNDDOWN(B6*C6,0)</f>
        <v>0</v>
      </c>
      <c r="E6" s="805"/>
    </row>
    <row r="7" spans="1:6" s="794" customFormat="1" ht="30" customHeight="1">
      <c r="A7" s="794" t="s">
        <v>1278</v>
      </c>
      <c r="B7" s="792"/>
      <c r="C7" s="792"/>
      <c r="D7" s="792"/>
      <c r="E7" s="792"/>
    </row>
    <row r="8" spans="1:6" s="794" customFormat="1" ht="30" customHeight="1">
      <c r="A8" s="794" t="str">
        <f>"주2) 간접노무비 비율 : "&amp;간노율!A1&amp;" 참조"</f>
        <v>주2) 간접노무비 비율 : &lt; 표 2-1 &gt; 참조</v>
      </c>
      <c r="B8" s="792"/>
      <c r="C8" s="792"/>
      <c r="D8" s="792"/>
      <c r="E8" s="792"/>
    </row>
    <row r="9" spans="1:6" ht="21.75" customHeight="1"/>
  </sheetData>
  <phoneticPr fontId="6"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tabColor rgb="FFFF0000"/>
  </sheetPr>
  <dimension ref="A1:V95"/>
  <sheetViews>
    <sheetView view="pageBreakPreview" zoomScaleNormal="90" zoomScaleSheetLayoutView="100" workbookViewId="0">
      <selection activeCell="E12" sqref="E12"/>
    </sheetView>
  </sheetViews>
  <sheetFormatPr defaultColWidth="7.44140625" defaultRowHeight="20.100000000000001" customHeight="1"/>
  <cols>
    <col min="1" max="1" width="67.44140625" style="92" customWidth="1"/>
    <col min="2" max="5" width="9.77734375" style="92" customWidth="1"/>
    <col min="6" max="6" width="7.88671875" style="91" bestFit="1" customWidth="1"/>
    <col min="7" max="22" width="7.44140625" style="91"/>
    <col min="23" max="16384" width="7.44140625" style="92"/>
  </cols>
  <sheetData>
    <row r="1" spans="1:22" ht="20.100000000000001" customHeight="1">
      <c r="A1" s="89" t="s">
        <v>352</v>
      </c>
      <c r="B1" s="89"/>
      <c r="C1" s="89"/>
      <c r="D1" s="90"/>
      <c r="E1" s="90"/>
    </row>
    <row r="2" spans="1:22" ht="22.5">
      <c r="A2" s="93" t="s">
        <v>204</v>
      </c>
      <c r="B2" s="93"/>
      <c r="C2" s="93"/>
      <c r="D2" s="90"/>
      <c r="E2" s="90"/>
    </row>
    <row r="3" spans="1:22" ht="20.25">
      <c r="A3" s="94"/>
      <c r="B3" s="95"/>
      <c r="C3" s="95"/>
      <c r="D3" s="90"/>
      <c r="E3" s="90"/>
      <c r="F3" s="92"/>
    </row>
    <row r="4" spans="1:22" s="94" customFormat="1" ht="20.100000000000001" customHeight="1" thickBot="1">
      <c r="A4" s="94" t="s">
        <v>359</v>
      </c>
      <c r="E4" s="96" t="s">
        <v>353</v>
      </c>
      <c r="G4" s="97"/>
      <c r="H4" s="97"/>
      <c r="I4" s="97"/>
      <c r="J4" s="97"/>
      <c r="K4" s="97"/>
      <c r="L4" s="97"/>
      <c r="M4" s="97"/>
      <c r="N4" s="97"/>
      <c r="O4" s="97"/>
      <c r="P4" s="97"/>
      <c r="Q4" s="97"/>
      <c r="R4" s="97"/>
      <c r="S4" s="97"/>
      <c r="T4" s="97"/>
      <c r="U4" s="97"/>
      <c r="V4" s="97"/>
    </row>
    <row r="5" spans="1:22" s="103" customFormat="1" ht="32.25" customHeight="1">
      <c r="A5" s="98" t="s">
        <v>354</v>
      </c>
      <c r="B5" s="99" t="s">
        <v>355</v>
      </c>
      <c r="C5" s="99" t="s">
        <v>356</v>
      </c>
      <c r="D5" s="99" t="s">
        <v>357</v>
      </c>
      <c r="E5" s="100" t="s">
        <v>361</v>
      </c>
      <c r="F5" s="101"/>
      <c r="G5" s="102" t="s">
        <v>358</v>
      </c>
      <c r="H5" s="101"/>
      <c r="I5" s="101"/>
      <c r="J5" s="101"/>
      <c r="K5" s="101"/>
      <c r="L5" s="101"/>
      <c r="M5" s="101"/>
      <c r="N5" s="101"/>
      <c r="O5" s="101"/>
      <c r="P5" s="101"/>
      <c r="Q5" s="101"/>
      <c r="R5" s="101"/>
      <c r="S5" s="101"/>
      <c r="T5" s="101"/>
      <c r="U5" s="101"/>
    </row>
    <row r="6" spans="1:22" s="94" customFormat="1" ht="19.5" customHeight="1">
      <c r="A6" s="104" t="s">
        <v>350</v>
      </c>
      <c r="B6" s="105"/>
      <c r="C6" s="106"/>
      <c r="D6" s="107"/>
      <c r="E6" s="108"/>
      <c r="F6" s="97"/>
      <c r="G6" s="106">
        <v>5000</v>
      </c>
      <c r="H6" s="97"/>
      <c r="I6" s="97"/>
      <c r="J6" s="97"/>
      <c r="K6" s="97"/>
      <c r="L6" s="97"/>
      <c r="M6" s="97"/>
      <c r="N6" s="97"/>
      <c r="O6" s="97"/>
      <c r="P6" s="97"/>
      <c r="Q6" s="97"/>
      <c r="R6" s="97"/>
      <c r="S6" s="97"/>
      <c r="T6" s="97"/>
      <c r="U6" s="97"/>
    </row>
    <row r="7" spans="1:22" s="94" customFormat="1" ht="19.5" customHeight="1">
      <c r="A7" s="109" t="s">
        <v>343</v>
      </c>
      <c r="B7" s="110">
        <v>0.157</v>
      </c>
      <c r="C7" s="111" t="s">
        <v>312</v>
      </c>
      <c r="D7" s="112">
        <v>24</v>
      </c>
      <c r="E7" s="113"/>
      <c r="F7" s="97"/>
      <c r="G7" s="111">
        <v>5210</v>
      </c>
      <c r="H7" s="97"/>
      <c r="I7" s="97"/>
      <c r="J7" s="97"/>
      <c r="K7" s="97"/>
      <c r="L7" s="97"/>
      <c r="M7" s="97"/>
      <c r="N7" s="97"/>
      <c r="O7" s="97"/>
      <c r="P7" s="97"/>
      <c r="Q7" s="97"/>
      <c r="R7" s="97"/>
      <c r="S7" s="97"/>
      <c r="T7" s="97"/>
      <c r="U7" s="97"/>
    </row>
    <row r="8" spans="1:22" s="94" customFormat="1" ht="19.5" customHeight="1">
      <c r="A8" s="109" t="s">
        <v>344</v>
      </c>
      <c r="B8" s="110">
        <v>0.191</v>
      </c>
      <c r="C8" s="111" t="s">
        <v>312</v>
      </c>
      <c r="D8" s="112">
        <v>36</v>
      </c>
      <c r="E8" s="113"/>
      <c r="F8" s="97"/>
      <c r="G8" s="111">
        <v>5220</v>
      </c>
      <c r="H8" s="97"/>
      <c r="I8" s="97"/>
      <c r="J8" s="97"/>
      <c r="K8" s="97"/>
      <c r="L8" s="97"/>
      <c r="M8" s="97"/>
      <c r="N8" s="97"/>
      <c r="O8" s="97"/>
      <c r="P8" s="97"/>
      <c r="Q8" s="97"/>
      <c r="R8" s="97"/>
      <c r="S8" s="97"/>
      <c r="T8" s="97"/>
      <c r="U8" s="97"/>
    </row>
    <row r="9" spans="1:22" s="94" customFormat="1" ht="19.5" customHeight="1">
      <c r="A9" s="109" t="s">
        <v>345</v>
      </c>
      <c r="B9" s="110">
        <v>0.19400000000000001</v>
      </c>
      <c r="C9" s="111" t="s">
        <v>312</v>
      </c>
      <c r="D9" s="112">
        <v>36</v>
      </c>
      <c r="E9" s="113"/>
      <c r="F9" s="97"/>
      <c r="G9" s="111">
        <v>5300</v>
      </c>
      <c r="H9" s="97"/>
      <c r="I9" s="97"/>
      <c r="J9" s="97"/>
      <c r="K9" s="97"/>
      <c r="L9" s="97"/>
      <c r="M9" s="97"/>
      <c r="N9" s="97"/>
      <c r="O9" s="97"/>
      <c r="P9" s="97"/>
      <c r="Q9" s="97"/>
      <c r="R9" s="97"/>
      <c r="S9" s="97"/>
      <c r="T9" s="97"/>
      <c r="U9" s="97"/>
    </row>
    <row r="10" spans="1:22" s="94" customFormat="1" ht="19.5" customHeight="1">
      <c r="A10" s="114" t="s">
        <v>346</v>
      </c>
      <c r="B10" s="115"/>
      <c r="C10" s="116"/>
      <c r="D10" s="112"/>
      <c r="E10" s="113"/>
      <c r="F10" s="97"/>
      <c r="G10" s="111"/>
      <c r="H10" s="97"/>
      <c r="I10" s="97"/>
      <c r="J10" s="97"/>
      <c r="K10" s="97"/>
      <c r="L10" s="97"/>
      <c r="M10" s="97"/>
      <c r="N10" s="97"/>
      <c r="O10" s="97"/>
      <c r="P10" s="97"/>
      <c r="Q10" s="97"/>
      <c r="R10" s="97"/>
      <c r="S10" s="97"/>
      <c r="T10" s="97"/>
      <c r="U10" s="97"/>
    </row>
    <row r="11" spans="1:22" s="94" customFormat="1" ht="19.5" customHeight="1">
      <c r="A11" s="109" t="s">
        <v>311</v>
      </c>
      <c r="B11" s="110">
        <v>0.17199999999999999</v>
      </c>
      <c r="C11" s="111" t="s">
        <v>312</v>
      </c>
      <c r="D11" s="112">
        <v>30</v>
      </c>
      <c r="E11" s="113"/>
      <c r="F11" s="97"/>
      <c r="G11" s="111">
        <v>5400</v>
      </c>
      <c r="H11" s="97"/>
      <c r="I11" s="97"/>
      <c r="J11" s="97"/>
      <c r="K11" s="97"/>
      <c r="L11" s="97"/>
      <c r="M11" s="97"/>
      <c r="N11" s="97"/>
      <c r="O11" s="97"/>
      <c r="P11" s="97"/>
      <c r="Q11" s="97"/>
      <c r="R11" s="97"/>
      <c r="S11" s="97"/>
      <c r="T11" s="97"/>
      <c r="U11" s="97"/>
    </row>
    <row r="12" spans="1:22" s="94" customFormat="1" ht="19.5" customHeight="1">
      <c r="A12" s="104" t="s">
        <v>347</v>
      </c>
      <c r="B12" s="105"/>
      <c r="C12" s="106"/>
      <c r="D12" s="107"/>
      <c r="E12" s="108"/>
      <c r="F12" s="97"/>
      <c r="G12" s="106">
        <v>6000</v>
      </c>
      <c r="H12" s="97"/>
      <c r="I12" s="97"/>
      <c r="J12" s="97"/>
      <c r="K12" s="97"/>
      <c r="L12" s="97"/>
      <c r="M12" s="97"/>
      <c r="N12" s="97"/>
      <c r="O12" s="97"/>
      <c r="P12" s="97"/>
      <c r="Q12" s="97"/>
      <c r="R12" s="97"/>
      <c r="S12" s="97"/>
      <c r="T12" s="97"/>
      <c r="U12" s="97"/>
    </row>
    <row r="13" spans="1:22" s="94" customFormat="1" ht="19.5" customHeight="1">
      <c r="A13" s="109" t="s">
        <v>313</v>
      </c>
      <c r="B13" s="110" t="s">
        <v>314</v>
      </c>
      <c r="C13" s="111"/>
      <c r="D13" s="112"/>
      <c r="E13" s="113"/>
      <c r="F13" s="97"/>
      <c r="G13" s="111">
        <v>6160</v>
      </c>
      <c r="H13" s="97"/>
      <c r="I13" s="97"/>
      <c r="J13" s="97"/>
      <c r="K13" s="97"/>
      <c r="L13" s="97"/>
      <c r="M13" s="97"/>
      <c r="N13" s="97"/>
      <c r="O13" s="97"/>
      <c r="P13" s="97"/>
      <c r="Q13" s="97"/>
      <c r="R13" s="97"/>
      <c r="S13" s="97"/>
      <c r="T13" s="97"/>
      <c r="U13" s="97"/>
    </row>
    <row r="14" spans="1:22" s="94" customFormat="1" ht="19.5" customHeight="1">
      <c r="A14" s="117" t="s">
        <v>348</v>
      </c>
      <c r="B14" s="110"/>
      <c r="C14" s="118"/>
      <c r="D14" s="119"/>
      <c r="E14" s="120"/>
      <c r="F14" s="97"/>
      <c r="G14" s="106">
        <v>7000</v>
      </c>
      <c r="H14" s="97"/>
      <c r="I14" s="97"/>
      <c r="J14" s="97"/>
      <c r="K14" s="97"/>
      <c r="L14" s="97"/>
      <c r="M14" s="97"/>
      <c r="N14" s="97"/>
      <c r="O14" s="97"/>
      <c r="P14" s="97"/>
      <c r="Q14" s="97"/>
      <c r="R14" s="97"/>
      <c r="S14" s="97"/>
      <c r="T14" s="97"/>
      <c r="U14" s="97"/>
    </row>
    <row r="15" spans="1:22" s="94" customFormat="1" ht="19.5" customHeight="1">
      <c r="A15" s="121" t="s">
        <v>315</v>
      </c>
      <c r="B15" s="110"/>
      <c r="C15" s="111"/>
      <c r="D15" s="112"/>
      <c r="E15" s="113"/>
      <c r="F15" s="97"/>
      <c r="G15" s="111">
        <v>7100</v>
      </c>
      <c r="H15" s="97"/>
      <c r="I15" s="97"/>
      <c r="J15" s="97"/>
      <c r="K15" s="97"/>
      <c r="L15" s="97"/>
      <c r="M15" s="97"/>
      <c r="N15" s="97"/>
      <c r="O15" s="97"/>
      <c r="P15" s="97"/>
      <c r="Q15" s="97"/>
      <c r="R15" s="97"/>
      <c r="S15" s="97"/>
      <c r="T15" s="97"/>
      <c r="U15" s="97"/>
    </row>
    <row r="16" spans="1:22" s="94" customFormat="1" ht="19.5" customHeight="1">
      <c r="A16" s="122" t="s">
        <v>316</v>
      </c>
      <c r="B16" s="110">
        <v>0.54</v>
      </c>
      <c r="C16" s="111" t="s">
        <v>312</v>
      </c>
      <c r="D16" s="112">
        <v>48</v>
      </c>
      <c r="E16" s="113"/>
      <c r="F16" s="97"/>
      <c r="G16" s="111">
        <v>7110</v>
      </c>
      <c r="H16" s="97"/>
      <c r="I16" s="97"/>
      <c r="J16" s="97"/>
      <c r="K16" s="97"/>
      <c r="L16" s="97"/>
      <c r="M16" s="97"/>
      <c r="N16" s="97"/>
      <c r="O16" s="97"/>
      <c r="P16" s="97"/>
      <c r="Q16" s="97"/>
      <c r="R16" s="97"/>
      <c r="S16" s="97"/>
      <c r="T16" s="97"/>
      <c r="U16" s="97"/>
    </row>
    <row r="17" spans="1:21" s="94" customFormat="1" ht="19.5" customHeight="1">
      <c r="A17" s="122" t="s">
        <v>317</v>
      </c>
      <c r="B17" s="110"/>
      <c r="C17" s="111"/>
      <c r="D17" s="112"/>
      <c r="E17" s="113"/>
      <c r="F17" s="97"/>
      <c r="G17" s="111"/>
      <c r="H17" s="97"/>
      <c r="I17" s="97"/>
      <c r="J17" s="97"/>
      <c r="K17" s="97"/>
      <c r="L17" s="97"/>
      <c r="M17" s="97"/>
      <c r="N17" s="97"/>
      <c r="O17" s="97"/>
      <c r="P17" s="97"/>
      <c r="Q17" s="97"/>
      <c r="R17" s="97"/>
      <c r="S17" s="97"/>
      <c r="T17" s="97"/>
      <c r="U17" s="97"/>
    </row>
    <row r="18" spans="1:21" s="94" customFormat="1" ht="19.5" customHeight="1">
      <c r="A18" s="122" t="s">
        <v>318</v>
      </c>
      <c r="B18" s="110"/>
      <c r="C18" s="111"/>
      <c r="D18" s="112"/>
      <c r="E18" s="113"/>
      <c r="F18" s="97"/>
      <c r="G18" s="111"/>
      <c r="H18" s="97"/>
      <c r="I18" s="97"/>
      <c r="J18" s="97"/>
      <c r="K18" s="97"/>
      <c r="L18" s="97"/>
      <c r="M18" s="97"/>
      <c r="N18" s="97"/>
      <c r="O18" s="97"/>
      <c r="P18" s="97"/>
      <c r="Q18" s="97"/>
      <c r="R18" s="97"/>
      <c r="S18" s="97"/>
      <c r="T18" s="97"/>
      <c r="U18" s="97"/>
    </row>
    <row r="19" spans="1:21" s="94" customFormat="1" ht="19.5" customHeight="1">
      <c r="A19" s="122" t="s">
        <v>319</v>
      </c>
      <c r="B19" s="110">
        <v>0.45800000000000002</v>
      </c>
      <c r="C19" s="111" t="s">
        <v>312</v>
      </c>
      <c r="D19" s="112">
        <v>48</v>
      </c>
      <c r="E19" s="113"/>
      <c r="F19" s="97"/>
      <c r="G19" s="111">
        <v>7120</v>
      </c>
      <c r="H19" s="97"/>
      <c r="I19" s="97"/>
      <c r="J19" s="97"/>
      <c r="K19" s="97"/>
      <c r="L19" s="97"/>
      <c r="M19" s="97"/>
      <c r="N19" s="97"/>
      <c r="O19" s="97"/>
      <c r="P19" s="97"/>
      <c r="Q19" s="97"/>
      <c r="R19" s="97"/>
      <c r="S19" s="97"/>
      <c r="T19" s="97"/>
      <c r="U19" s="97"/>
    </row>
    <row r="20" spans="1:21" s="94" customFormat="1" ht="19.5" customHeight="1">
      <c r="A20" s="123" t="s">
        <v>320</v>
      </c>
      <c r="B20" s="124">
        <v>0.378</v>
      </c>
      <c r="C20" s="125" t="s">
        <v>312</v>
      </c>
      <c r="D20" s="126">
        <v>48</v>
      </c>
      <c r="E20" s="127"/>
      <c r="F20" s="97"/>
      <c r="G20" s="111">
        <v>7130</v>
      </c>
      <c r="H20" s="97"/>
      <c r="I20" s="97"/>
      <c r="J20" s="97"/>
      <c r="K20" s="97"/>
      <c r="L20" s="97"/>
      <c r="M20" s="97"/>
      <c r="N20" s="97"/>
      <c r="O20" s="97"/>
      <c r="P20" s="97"/>
      <c r="Q20" s="97"/>
      <c r="R20" s="97"/>
      <c r="S20" s="97"/>
      <c r="T20" s="97"/>
      <c r="U20" s="97"/>
    </row>
    <row r="21" spans="1:21" s="94" customFormat="1" ht="19.5" customHeight="1">
      <c r="A21" s="128" t="s">
        <v>321</v>
      </c>
      <c r="B21" s="110"/>
      <c r="C21" s="111"/>
      <c r="D21" s="112"/>
      <c r="E21" s="113"/>
      <c r="F21" s="97"/>
      <c r="G21" s="111">
        <v>7200</v>
      </c>
      <c r="H21" s="97"/>
      <c r="I21" s="97"/>
      <c r="J21" s="97"/>
      <c r="K21" s="97"/>
      <c r="L21" s="97"/>
      <c r="M21" s="97"/>
      <c r="N21" s="97"/>
      <c r="O21" s="97"/>
      <c r="P21" s="97"/>
      <c r="Q21" s="97"/>
      <c r="R21" s="97"/>
      <c r="S21" s="97"/>
      <c r="T21" s="97"/>
      <c r="U21" s="97"/>
    </row>
    <row r="22" spans="1:21" s="94" customFormat="1" ht="19.5" customHeight="1">
      <c r="A22" s="129" t="s">
        <v>316</v>
      </c>
      <c r="B22" s="130">
        <v>0.43099999999999999</v>
      </c>
      <c r="C22" s="131" t="s">
        <v>312</v>
      </c>
      <c r="D22" s="132">
        <v>48</v>
      </c>
      <c r="E22" s="133"/>
      <c r="F22" s="97"/>
      <c r="G22" s="111">
        <v>7210</v>
      </c>
      <c r="H22" s="97"/>
      <c r="I22" s="97"/>
      <c r="J22" s="97"/>
      <c r="K22" s="97"/>
      <c r="L22" s="97"/>
      <c r="M22" s="97"/>
      <c r="N22" s="97"/>
      <c r="O22" s="97"/>
      <c r="P22" s="97"/>
      <c r="Q22" s="97"/>
      <c r="R22" s="97"/>
      <c r="S22" s="97"/>
      <c r="T22" s="97"/>
      <c r="U22" s="97"/>
    </row>
    <row r="23" spans="1:21" s="94" customFormat="1" ht="19.5" customHeight="1">
      <c r="A23" s="134" t="s">
        <v>317</v>
      </c>
      <c r="B23" s="105"/>
      <c r="C23" s="106"/>
      <c r="D23" s="107"/>
      <c r="E23" s="108"/>
      <c r="F23" s="97"/>
      <c r="G23" s="111"/>
      <c r="H23" s="97"/>
      <c r="I23" s="97"/>
      <c r="J23" s="97"/>
      <c r="K23" s="97"/>
      <c r="L23" s="97"/>
      <c r="M23" s="97"/>
      <c r="N23" s="97"/>
      <c r="O23" s="97"/>
      <c r="P23" s="97"/>
      <c r="Q23" s="97"/>
      <c r="R23" s="97"/>
      <c r="S23" s="97"/>
      <c r="T23" s="97"/>
      <c r="U23" s="97"/>
    </row>
    <row r="24" spans="1:21" s="94" customFormat="1" ht="19.5" customHeight="1">
      <c r="A24" s="122" t="s">
        <v>318</v>
      </c>
      <c r="B24" s="110"/>
      <c r="C24" s="111"/>
      <c r="D24" s="112"/>
      <c r="E24" s="113"/>
      <c r="F24" s="97"/>
      <c r="G24" s="111"/>
      <c r="H24" s="97"/>
      <c r="I24" s="97"/>
      <c r="J24" s="97"/>
      <c r="K24" s="97"/>
      <c r="L24" s="97"/>
      <c r="M24" s="97"/>
      <c r="N24" s="97"/>
      <c r="O24" s="97"/>
      <c r="P24" s="97"/>
      <c r="Q24" s="97"/>
      <c r="R24" s="97"/>
      <c r="S24" s="97"/>
      <c r="T24" s="97"/>
      <c r="U24" s="97"/>
    </row>
    <row r="25" spans="1:21" s="94" customFormat="1" ht="19.5" customHeight="1">
      <c r="A25" s="122" t="s">
        <v>319</v>
      </c>
      <c r="B25" s="110">
        <v>0.38900000000000001</v>
      </c>
      <c r="C25" s="111" t="s">
        <v>312</v>
      </c>
      <c r="D25" s="112">
        <v>48</v>
      </c>
      <c r="E25" s="113"/>
      <c r="F25" s="97"/>
      <c r="G25" s="111">
        <v>7220</v>
      </c>
      <c r="H25" s="97"/>
      <c r="I25" s="97"/>
      <c r="J25" s="97"/>
      <c r="K25" s="97"/>
      <c r="L25" s="97"/>
      <c r="M25" s="97"/>
      <c r="N25" s="97"/>
      <c r="O25" s="97"/>
      <c r="P25" s="97"/>
      <c r="Q25" s="97"/>
      <c r="R25" s="97"/>
      <c r="S25" s="97"/>
      <c r="T25" s="97"/>
      <c r="U25" s="97"/>
    </row>
    <row r="26" spans="1:21" s="94" customFormat="1" ht="19.5" customHeight="1">
      <c r="A26" s="122" t="s">
        <v>320</v>
      </c>
      <c r="B26" s="110">
        <v>0.30199999999999999</v>
      </c>
      <c r="C26" s="111" t="s">
        <v>312</v>
      </c>
      <c r="D26" s="112">
        <v>48</v>
      </c>
      <c r="E26" s="113"/>
      <c r="F26" s="97"/>
      <c r="G26" s="111">
        <v>7230</v>
      </c>
      <c r="H26" s="97"/>
      <c r="I26" s="97"/>
      <c r="J26" s="97"/>
      <c r="K26" s="97"/>
      <c r="L26" s="97"/>
      <c r="M26" s="97"/>
      <c r="N26" s="97"/>
      <c r="O26" s="97"/>
      <c r="P26" s="97"/>
      <c r="Q26" s="97"/>
      <c r="R26" s="97"/>
      <c r="S26" s="97"/>
      <c r="T26" s="97"/>
      <c r="U26" s="97"/>
    </row>
    <row r="27" spans="1:21" s="94" customFormat="1" ht="19.5" customHeight="1">
      <c r="A27" s="129" t="s">
        <v>322</v>
      </c>
      <c r="B27" s="130" t="s">
        <v>314</v>
      </c>
      <c r="C27" s="131"/>
      <c r="D27" s="132"/>
      <c r="E27" s="133"/>
      <c r="F27" s="97"/>
      <c r="G27" s="111">
        <v>7300</v>
      </c>
      <c r="H27" s="97"/>
      <c r="I27" s="97"/>
      <c r="J27" s="97"/>
      <c r="K27" s="97"/>
      <c r="L27" s="97"/>
      <c r="M27" s="97"/>
      <c r="N27" s="97"/>
      <c r="O27" s="97"/>
      <c r="P27" s="97"/>
      <c r="Q27" s="97"/>
      <c r="R27" s="97"/>
      <c r="S27" s="97"/>
      <c r="T27" s="97"/>
      <c r="U27" s="97"/>
    </row>
    <row r="28" spans="1:21" s="94" customFormat="1" ht="19.5" customHeight="1">
      <c r="A28" s="135" t="s">
        <v>349</v>
      </c>
      <c r="B28" s="105"/>
      <c r="C28" s="106"/>
      <c r="D28" s="107"/>
      <c r="E28" s="108"/>
      <c r="F28" s="97"/>
      <c r="G28" s="106">
        <v>8000</v>
      </c>
      <c r="H28" s="97"/>
      <c r="I28" s="97"/>
      <c r="J28" s="97"/>
      <c r="K28" s="97"/>
      <c r="L28" s="97"/>
      <c r="M28" s="97"/>
      <c r="N28" s="97"/>
      <c r="O28" s="97"/>
      <c r="P28" s="97"/>
      <c r="Q28" s="97"/>
      <c r="R28" s="97"/>
      <c r="S28" s="97"/>
      <c r="T28" s="97"/>
      <c r="U28" s="97"/>
    </row>
    <row r="29" spans="1:21" s="94" customFormat="1" ht="19.5" customHeight="1">
      <c r="A29" s="122" t="s">
        <v>323</v>
      </c>
      <c r="B29" s="110">
        <v>0.42099999999999999</v>
      </c>
      <c r="C29" s="111" t="s">
        <v>312</v>
      </c>
      <c r="D29" s="112">
        <v>18</v>
      </c>
      <c r="E29" s="113"/>
      <c r="F29" s="97"/>
      <c r="G29" s="111">
        <v>8110</v>
      </c>
      <c r="H29" s="97"/>
      <c r="I29" s="97"/>
      <c r="J29" s="97"/>
      <c r="K29" s="97"/>
      <c r="L29" s="97"/>
      <c r="M29" s="97"/>
      <c r="N29" s="97"/>
      <c r="O29" s="97"/>
      <c r="P29" s="97"/>
      <c r="Q29" s="97"/>
      <c r="R29" s="97"/>
      <c r="S29" s="97"/>
      <c r="T29" s="97"/>
      <c r="U29" s="97"/>
    </row>
    <row r="30" spans="1:21" s="94" customFormat="1" ht="19.5" customHeight="1">
      <c r="A30" s="122" t="s">
        <v>324</v>
      </c>
      <c r="B30" s="110">
        <v>0.45900000000000002</v>
      </c>
      <c r="C30" s="111" t="s">
        <v>312</v>
      </c>
      <c r="D30" s="112">
        <v>18</v>
      </c>
      <c r="E30" s="113"/>
      <c r="F30" s="97"/>
      <c r="G30" s="111">
        <v>8120</v>
      </c>
      <c r="H30" s="97"/>
      <c r="I30" s="97"/>
      <c r="J30" s="97"/>
      <c r="K30" s="97"/>
      <c r="L30" s="97"/>
      <c r="M30" s="97"/>
      <c r="N30" s="97"/>
      <c r="O30" s="97"/>
      <c r="P30" s="97"/>
      <c r="Q30" s="97"/>
      <c r="R30" s="97"/>
      <c r="S30" s="97"/>
      <c r="T30" s="97"/>
      <c r="U30" s="97"/>
    </row>
    <row r="31" spans="1:21" s="94" customFormat="1" ht="19.5" customHeight="1">
      <c r="A31" s="117" t="s">
        <v>325</v>
      </c>
      <c r="B31" s="110"/>
      <c r="C31" s="111"/>
      <c r="D31" s="112"/>
      <c r="E31" s="113"/>
      <c r="F31" s="97"/>
      <c r="G31" s="111">
        <v>8210</v>
      </c>
      <c r="H31" s="97"/>
      <c r="I31" s="97"/>
      <c r="J31" s="97"/>
      <c r="K31" s="97"/>
      <c r="L31" s="97"/>
      <c r="M31" s="97"/>
      <c r="N31" s="97"/>
      <c r="O31" s="97"/>
      <c r="P31" s="97"/>
      <c r="Q31" s="97"/>
      <c r="R31" s="97"/>
      <c r="S31" s="97"/>
      <c r="T31" s="97"/>
      <c r="U31" s="97"/>
    </row>
    <row r="32" spans="1:21" s="94" customFormat="1" ht="19.5" customHeight="1">
      <c r="A32" s="109" t="s">
        <v>326</v>
      </c>
      <c r="B32" s="110">
        <v>0.311</v>
      </c>
      <c r="C32" s="111" t="s">
        <v>312</v>
      </c>
      <c r="D32" s="112">
        <v>30</v>
      </c>
      <c r="E32" s="113"/>
      <c r="F32" s="97"/>
      <c r="G32" s="118"/>
      <c r="H32" s="97"/>
      <c r="I32" s="97"/>
      <c r="J32" s="97"/>
      <c r="K32" s="97"/>
      <c r="L32" s="97"/>
      <c r="M32" s="97"/>
      <c r="N32" s="97"/>
      <c r="O32" s="97"/>
      <c r="P32" s="97"/>
      <c r="Q32" s="97"/>
      <c r="R32" s="97"/>
      <c r="S32" s="97"/>
      <c r="T32" s="97"/>
      <c r="U32" s="97"/>
    </row>
    <row r="33" spans="1:21" s="94" customFormat="1" ht="19.5" customHeight="1">
      <c r="A33" s="109" t="s">
        <v>327</v>
      </c>
      <c r="B33" s="110">
        <v>0.379</v>
      </c>
      <c r="C33" s="111" t="s">
        <v>312</v>
      </c>
      <c r="D33" s="112">
        <v>36</v>
      </c>
      <c r="E33" s="113"/>
      <c r="F33" s="97"/>
      <c r="G33" s="118"/>
      <c r="H33" s="97"/>
      <c r="I33" s="97"/>
      <c r="J33" s="97"/>
      <c r="K33" s="97"/>
      <c r="L33" s="97"/>
      <c r="M33" s="97"/>
      <c r="N33" s="97"/>
      <c r="O33" s="97"/>
      <c r="P33" s="97"/>
      <c r="Q33" s="97"/>
      <c r="R33" s="97"/>
      <c r="S33" s="97"/>
      <c r="T33" s="97"/>
      <c r="U33" s="97"/>
    </row>
    <row r="34" spans="1:21" s="94" customFormat="1" ht="19.5" customHeight="1">
      <c r="A34" s="109" t="s">
        <v>328</v>
      </c>
      <c r="B34" s="110"/>
      <c r="C34" s="118"/>
      <c r="D34" s="119"/>
      <c r="E34" s="120"/>
      <c r="F34" s="97"/>
      <c r="G34" s="118"/>
      <c r="H34" s="97"/>
      <c r="I34" s="97"/>
      <c r="J34" s="97"/>
      <c r="K34" s="97"/>
      <c r="L34" s="97"/>
      <c r="M34" s="97"/>
      <c r="N34" s="97"/>
      <c r="O34" s="97"/>
      <c r="P34" s="97"/>
      <c r="Q34" s="97"/>
      <c r="R34" s="97"/>
      <c r="S34" s="97"/>
      <c r="T34" s="97"/>
      <c r="U34" s="97"/>
    </row>
    <row r="35" spans="1:21" s="94" customFormat="1" ht="19.5" customHeight="1">
      <c r="A35" s="109" t="s">
        <v>329</v>
      </c>
      <c r="B35" s="110"/>
      <c r="C35" s="111"/>
      <c r="D35" s="112"/>
      <c r="E35" s="113"/>
      <c r="F35" s="97"/>
      <c r="G35" s="111"/>
      <c r="H35" s="97"/>
      <c r="I35" s="97"/>
      <c r="J35" s="97"/>
      <c r="K35" s="97"/>
      <c r="L35" s="97"/>
      <c r="M35" s="97"/>
      <c r="N35" s="97"/>
      <c r="O35" s="97"/>
      <c r="P35" s="97"/>
      <c r="Q35" s="97"/>
      <c r="R35" s="97"/>
      <c r="S35" s="97"/>
      <c r="T35" s="97"/>
      <c r="U35" s="97"/>
    </row>
    <row r="36" spans="1:21" s="94" customFormat="1" ht="19.5" customHeight="1">
      <c r="A36" s="136" t="s">
        <v>330</v>
      </c>
      <c r="B36" s="110"/>
      <c r="C36" s="111"/>
      <c r="D36" s="112"/>
      <c r="E36" s="113"/>
      <c r="F36" s="97"/>
      <c r="G36" s="111">
        <v>8220</v>
      </c>
      <c r="H36" s="97"/>
      <c r="I36" s="97"/>
      <c r="J36" s="97"/>
      <c r="K36" s="97"/>
      <c r="L36" s="97"/>
      <c r="M36" s="97"/>
      <c r="N36" s="97"/>
      <c r="O36" s="97"/>
      <c r="P36" s="97"/>
      <c r="Q36" s="97"/>
      <c r="R36" s="97"/>
      <c r="S36" s="97"/>
      <c r="T36" s="97"/>
      <c r="U36" s="97"/>
    </row>
    <row r="37" spans="1:21" s="94" customFormat="1" ht="19.5" customHeight="1">
      <c r="A37" s="109" t="s">
        <v>331</v>
      </c>
      <c r="B37" s="110">
        <v>0.372</v>
      </c>
      <c r="C37" s="111" t="s">
        <v>312</v>
      </c>
      <c r="D37" s="112">
        <v>30</v>
      </c>
      <c r="E37" s="113"/>
      <c r="F37" s="97"/>
      <c r="G37" s="111"/>
      <c r="H37" s="97"/>
      <c r="I37" s="97"/>
      <c r="J37" s="97"/>
      <c r="K37" s="97"/>
      <c r="L37" s="97"/>
      <c r="M37" s="97"/>
      <c r="N37" s="97"/>
      <c r="O37" s="97"/>
      <c r="P37" s="97"/>
      <c r="Q37" s="97"/>
      <c r="R37" s="97"/>
      <c r="S37" s="97"/>
      <c r="T37" s="97"/>
      <c r="U37" s="97"/>
    </row>
    <row r="38" spans="1:21" s="94" customFormat="1" ht="19.5" customHeight="1">
      <c r="A38" s="109" t="s">
        <v>332</v>
      </c>
      <c r="B38" s="110">
        <v>0.45500000000000002</v>
      </c>
      <c r="C38" s="111" t="s">
        <v>312</v>
      </c>
      <c r="D38" s="112">
        <v>36</v>
      </c>
      <c r="E38" s="113"/>
      <c r="F38" s="97"/>
      <c r="G38" s="111"/>
      <c r="H38" s="97"/>
      <c r="I38" s="97"/>
      <c r="J38" s="97"/>
      <c r="K38" s="97"/>
      <c r="L38" s="97"/>
      <c r="M38" s="97"/>
      <c r="N38" s="97"/>
      <c r="O38" s="97"/>
      <c r="P38" s="97"/>
      <c r="Q38" s="97"/>
      <c r="R38" s="97"/>
      <c r="S38" s="97"/>
      <c r="T38" s="97"/>
      <c r="U38" s="97"/>
    </row>
    <row r="39" spans="1:21" s="94" customFormat="1" ht="19.5" customHeight="1">
      <c r="A39" s="109" t="s">
        <v>328</v>
      </c>
      <c r="B39" s="110"/>
      <c r="C39" s="118"/>
      <c r="D39" s="112"/>
      <c r="E39" s="113"/>
      <c r="F39" s="97"/>
      <c r="G39" s="111"/>
      <c r="H39" s="97"/>
      <c r="I39" s="97"/>
      <c r="J39" s="97"/>
      <c r="K39" s="97"/>
      <c r="L39" s="97"/>
      <c r="M39" s="97"/>
      <c r="N39" s="97"/>
      <c r="O39" s="97"/>
      <c r="P39" s="97"/>
      <c r="Q39" s="97"/>
      <c r="R39" s="97"/>
      <c r="S39" s="97"/>
      <c r="T39" s="97"/>
      <c r="U39" s="97"/>
    </row>
    <row r="40" spans="1:21" s="94" customFormat="1" ht="19.5" customHeight="1">
      <c r="A40" s="109" t="s">
        <v>329</v>
      </c>
      <c r="B40" s="110"/>
      <c r="C40" s="118"/>
      <c r="D40" s="112"/>
      <c r="E40" s="113"/>
      <c r="F40" s="97"/>
      <c r="G40" s="111"/>
      <c r="H40" s="97"/>
      <c r="I40" s="97"/>
      <c r="J40" s="97"/>
      <c r="K40" s="97"/>
      <c r="L40" s="97"/>
      <c r="M40" s="97"/>
      <c r="N40" s="97"/>
      <c r="O40" s="97"/>
      <c r="P40" s="97"/>
      <c r="Q40" s="97"/>
      <c r="R40" s="97"/>
      <c r="S40" s="97"/>
      <c r="T40" s="97"/>
      <c r="U40" s="97"/>
    </row>
    <row r="41" spans="1:21" s="94" customFormat="1" ht="19.5" customHeight="1">
      <c r="A41" s="109" t="s">
        <v>333</v>
      </c>
      <c r="B41" s="110" t="s">
        <v>314</v>
      </c>
      <c r="C41" s="111"/>
      <c r="D41" s="112"/>
      <c r="E41" s="113"/>
      <c r="F41" s="97"/>
      <c r="G41" s="111">
        <v>8230</v>
      </c>
      <c r="H41" s="97"/>
      <c r="I41" s="97"/>
      <c r="J41" s="97"/>
      <c r="K41" s="97"/>
      <c r="L41" s="97"/>
      <c r="M41" s="97"/>
      <c r="N41" s="97"/>
      <c r="O41" s="97"/>
      <c r="P41" s="97"/>
      <c r="Q41" s="97"/>
      <c r="R41" s="97"/>
      <c r="S41" s="97"/>
      <c r="T41" s="97"/>
      <c r="U41" s="97"/>
    </row>
    <row r="42" spans="1:21" s="94" customFormat="1" ht="19.5" customHeight="1">
      <c r="A42" s="137" t="s">
        <v>334</v>
      </c>
      <c r="B42" s="130">
        <v>0.26100000000000001</v>
      </c>
      <c r="C42" s="131" t="s">
        <v>312</v>
      </c>
      <c r="D42" s="132">
        <v>24</v>
      </c>
      <c r="E42" s="133"/>
      <c r="F42" s="97"/>
      <c r="G42" s="111">
        <v>8260</v>
      </c>
      <c r="H42" s="97"/>
      <c r="I42" s="97"/>
      <c r="J42" s="97"/>
      <c r="K42" s="97"/>
      <c r="L42" s="97"/>
      <c r="M42" s="97"/>
      <c r="N42" s="97"/>
      <c r="O42" s="97"/>
      <c r="P42" s="97"/>
      <c r="Q42" s="97"/>
      <c r="R42" s="97"/>
      <c r="S42" s="97"/>
      <c r="T42" s="97"/>
      <c r="U42" s="97"/>
    </row>
    <row r="43" spans="1:21" s="94" customFormat="1" ht="19.5" customHeight="1">
      <c r="A43" s="104" t="s">
        <v>351</v>
      </c>
      <c r="B43" s="138"/>
      <c r="C43" s="139"/>
      <c r="D43" s="140"/>
      <c r="E43" s="141"/>
      <c r="F43" s="97"/>
      <c r="G43" s="106">
        <v>9000</v>
      </c>
      <c r="H43" s="97"/>
      <c r="I43" s="97"/>
      <c r="J43" s="97"/>
      <c r="K43" s="97"/>
      <c r="L43" s="97"/>
      <c r="M43" s="97"/>
      <c r="N43" s="97"/>
      <c r="O43" s="97"/>
      <c r="P43" s="97"/>
      <c r="Q43" s="97"/>
      <c r="R43" s="97"/>
      <c r="S43" s="97"/>
      <c r="T43" s="97"/>
      <c r="U43" s="97"/>
    </row>
    <row r="44" spans="1:21" s="94" customFormat="1" ht="19.5" customHeight="1">
      <c r="A44" s="109" t="s">
        <v>335</v>
      </c>
      <c r="B44" s="110">
        <v>0.30099999999999999</v>
      </c>
      <c r="C44" s="111" t="s">
        <v>312</v>
      </c>
      <c r="D44" s="112">
        <v>18</v>
      </c>
      <c r="E44" s="113"/>
      <c r="F44" s="97"/>
      <c r="G44" s="111">
        <v>9110</v>
      </c>
      <c r="H44" s="97"/>
      <c r="I44" s="97"/>
      <c r="J44" s="97"/>
      <c r="K44" s="97"/>
      <c r="L44" s="97"/>
      <c r="M44" s="97"/>
      <c r="N44" s="97"/>
      <c r="O44" s="97"/>
      <c r="P44" s="97"/>
      <c r="Q44" s="97"/>
      <c r="R44" s="97"/>
      <c r="S44" s="97"/>
      <c r="T44" s="97"/>
      <c r="U44" s="97"/>
    </row>
    <row r="45" spans="1:21" s="94" customFormat="1" ht="19.5" customHeight="1">
      <c r="A45" s="109" t="s">
        <v>336</v>
      </c>
      <c r="B45" s="110">
        <v>0.33300000000000002</v>
      </c>
      <c r="C45" s="111" t="s">
        <v>312</v>
      </c>
      <c r="D45" s="112">
        <v>24</v>
      </c>
      <c r="E45" s="113"/>
      <c r="F45" s="97"/>
      <c r="G45" s="111"/>
      <c r="H45" s="97"/>
      <c r="I45" s="97"/>
      <c r="J45" s="97"/>
      <c r="K45" s="97"/>
      <c r="L45" s="97"/>
      <c r="M45" s="97"/>
      <c r="N45" s="97"/>
      <c r="O45" s="97"/>
      <c r="P45" s="97"/>
      <c r="Q45" s="97"/>
      <c r="R45" s="97"/>
      <c r="S45" s="97"/>
      <c r="T45" s="97"/>
      <c r="U45" s="97"/>
    </row>
    <row r="46" spans="1:21" s="94" customFormat="1" ht="19.5" customHeight="1">
      <c r="A46" s="136" t="s">
        <v>337</v>
      </c>
      <c r="B46" s="110"/>
      <c r="C46" s="111"/>
      <c r="D46" s="112"/>
      <c r="E46" s="113"/>
      <c r="F46" s="97"/>
      <c r="G46" s="111">
        <v>9120</v>
      </c>
      <c r="H46" s="97"/>
      <c r="I46" s="97"/>
      <c r="J46" s="97"/>
      <c r="K46" s="97"/>
      <c r="L46" s="97"/>
      <c r="M46" s="97"/>
      <c r="N46" s="97"/>
      <c r="O46" s="97"/>
      <c r="P46" s="97"/>
      <c r="Q46" s="97"/>
      <c r="R46" s="97"/>
      <c r="S46" s="97"/>
      <c r="T46" s="97"/>
      <c r="U46" s="97"/>
    </row>
    <row r="47" spans="1:21" s="94" customFormat="1" ht="19.5" customHeight="1">
      <c r="A47" s="109" t="s">
        <v>338</v>
      </c>
      <c r="B47" s="110">
        <v>0.27900000000000003</v>
      </c>
      <c r="C47" s="111" t="s">
        <v>312</v>
      </c>
      <c r="D47" s="112">
        <v>18</v>
      </c>
      <c r="E47" s="113"/>
      <c r="F47" s="97"/>
      <c r="G47" s="111"/>
      <c r="H47" s="97"/>
      <c r="I47" s="97"/>
      <c r="J47" s="97"/>
      <c r="K47" s="97"/>
      <c r="L47" s="97"/>
      <c r="M47" s="97"/>
      <c r="N47" s="97"/>
      <c r="O47" s="97"/>
      <c r="P47" s="97"/>
      <c r="Q47" s="97"/>
      <c r="R47" s="97"/>
      <c r="S47" s="97"/>
      <c r="T47" s="97"/>
      <c r="U47" s="97"/>
    </row>
    <row r="48" spans="1:21" s="94" customFormat="1" ht="19.5" customHeight="1">
      <c r="A48" s="109" t="s">
        <v>339</v>
      </c>
      <c r="B48" s="110">
        <v>0.307</v>
      </c>
      <c r="C48" s="111" t="s">
        <v>312</v>
      </c>
      <c r="D48" s="112">
        <v>24</v>
      </c>
      <c r="E48" s="113"/>
      <c r="F48" s="97"/>
      <c r="G48" s="111"/>
      <c r="H48" s="97"/>
      <c r="I48" s="97"/>
      <c r="J48" s="97"/>
      <c r="K48" s="97"/>
      <c r="L48" s="97"/>
      <c r="M48" s="97"/>
      <c r="N48" s="97"/>
      <c r="O48" s="97"/>
      <c r="P48" s="97"/>
      <c r="Q48" s="97"/>
      <c r="R48" s="97"/>
      <c r="S48" s="97"/>
      <c r="T48" s="97"/>
      <c r="U48" s="97"/>
    </row>
    <row r="49" spans="1:22" s="94" customFormat="1" ht="19.5" customHeight="1">
      <c r="A49" s="109" t="s">
        <v>340</v>
      </c>
      <c r="B49" s="110">
        <v>0.24299999999999999</v>
      </c>
      <c r="C49" s="111" t="s">
        <v>312</v>
      </c>
      <c r="D49" s="112">
        <v>24</v>
      </c>
      <c r="E49" s="113"/>
      <c r="F49" s="97"/>
      <c r="G49" s="111">
        <v>9200</v>
      </c>
      <c r="H49" s="97"/>
      <c r="I49" s="97"/>
      <c r="J49" s="97"/>
      <c r="K49" s="97"/>
      <c r="L49" s="97"/>
      <c r="M49" s="97"/>
      <c r="N49" s="97"/>
      <c r="O49" s="97"/>
      <c r="P49" s="97"/>
      <c r="Q49" s="97"/>
      <c r="R49" s="97"/>
      <c r="S49" s="97"/>
      <c r="T49" s="97"/>
      <c r="U49" s="97"/>
    </row>
    <row r="50" spans="1:22" s="94" customFormat="1" ht="19.5" customHeight="1">
      <c r="A50" s="109" t="s">
        <v>341</v>
      </c>
      <c r="B50" s="110">
        <v>0.215</v>
      </c>
      <c r="C50" s="111" t="s">
        <v>312</v>
      </c>
      <c r="D50" s="112">
        <v>24</v>
      </c>
      <c r="E50" s="113"/>
      <c r="F50" s="97"/>
      <c r="G50" s="111">
        <v>9300</v>
      </c>
      <c r="H50" s="97"/>
      <c r="I50" s="97"/>
      <c r="J50" s="97"/>
      <c r="K50" s="97"/>
      <c r="L50" s="97"/>
      <c r="M50" s="97"/>
      <c r="N50" s="97"/>
      <c r="O50" s="97"/>
      <c r="P50" s="97"/>
      <c r="Q50" s="97"/>
      <c r="R50" s="97"/>
      <c r="S50" s="97"/>
      <c r="T50" s="97"/>
      <c r="U50" s="97"/>
    </row>
    <row r="51" spans="1:22" s="94" customFormat="1" ht="19.5" customHeight="1" thickBot="1">
      <c r="A51" s="142" t="s">
        <v>342</v>
      </c>
      <c r="B51" s="143">
        <v>0.191</v>
      </c>
      <c r="C51" s="144" t="s">
        <v>312</v>
      </c>
      <c r="D51" s="145">
        <v>24</v>
      </c>
      <c r="E51" s="146"/>
      <c r="F51" s="97"/>
      <c r="G51" s="131">
        <v>9500</v>
      </c>
      <c r="H51" s="97"/>
      <c r="I51" s="97"/>
      <c r="J51" s="97"/>
      <c r="K51" s="97"/>
      <c r="L51" s="97"/>
      <c r="M51" s="97"/>
      <c r="N51" s="97"/>
      <c r="O51" s="97"/>
      <c r="P51" s="97"/>
      <c r="Q51" s="97"/>
      <c r="R51" s="97"/>
      <c r="S51" s="97"/>
      <c r="T51" s="97"/>
      <c r="U51" s="97"/>
    </row>
    <row r="52" spans="1:22" s="94" customFormat="1" ht="13.5">
      <c r="A52" s="981" t="s">
        <v>199</v>
      </c>
      <c r="B52" s="981"/>
      <c r="C52" s="981"/>
      <c r="D52" s="981"/>
      <c r="E52" s="981"/>
      <c r="F52" s="97"/>
      <c r="G52" s="97"/>
      <c r="H52" s="97"/>
      <c r="I52" s="97"/>
      <c r="J52" s="97"/>
      <c r="K52" s="97"/>
      <c r="L52" s="97"/>
      <c r="M52" s="97"/>
      <c r="N52" s="97"/>
      <c r="O52" s="97"/>
      <c r="P52" s="97"/>
      <c r="Q52" s="97"/>
      <c r="R52" s="97"/>
      <c r="S52" s="97"/>
      <c r="T52" s="97"/>
      <c r="U52" s="97"/>
      <c r="V52" s="97"/>
    </row>
    <row r="53" spans="1:22" s="94" customFormat="1" ht="13.5">
      <c r="A53" s="147" t="s">
        <v>156</v>
      </c>
      <c r="B53" s="147"/>
      <c r="C53" s="147"/>
      <c r="D53" s="97"/>
      <c r="E53" s="97"/>
      <c r="F53" s="97"/>
      <c r="G53" s="97"/>
      <c r="H53" s="97"/>
      <c r="I53" s="97"/>
      <c r="J53" s="97"/>
      <c r="K53" s="97"/>
      <c r="L53" s="97"/>
      <c r="M53" s="97"/>
      <c r="N53" s="97"/>
      <c r="O53" s="97"/>
      <c r="P53" s="97"/>
      <c r="Q53" s="97"/>
      <c r="R53" s="97"/>
      <c r="S53" s="97"/>
      <c r="T53" s="97"/>
      <c r="U53" s="97"/>
      <c r="V53" s="97"/>
    </row>
    <row r="54" spans="1:22" s="94" customFormat="1" ht="13.5">
      <c r="A54" s="147" t="s">
        <v>200</v>
      </c>
      <c r="B54" s="147"/>
      <c r="C54" s="147"/>
      <c r="D54" s="97"/>
      <c r="E54" s="97"/>
      <c r="F54" s="97"/>
      <c r="G54" s="97"/>
      <c r="H54" s="97"/>
      <c r="I54" s="97"/>
      <c r="J54" s="97"/>
      <c r="K54" s="97"/>
      <c r="L54" s="97"/>
      <c r="M54" s="97"/>
      <c r="N54" s="97"/>
      <c r="O54" s="97"/>
      <c r="P54" s="97"/>
      <c r="Q54" s="97"/>
      <c r="R54" s="97"/>
      <c r="S54" s="97"/>
      <c r="T54" s="97"/>
      <c r="U54" s="97"/>
      <c r="V54" s="97"/>
    </row>
    <row r="55" spans="1:22" s="94" customFormat="1" ht="13.5">
      <c r="A55" s="147" t="s">
        <v>201</v>
      </c>
      <c r="B55" s="147"/>
      <c r="C55" s="147"/>
      <c r="D55" s="97"/>
      <c r="E55" s="97"/>
      <c r="F55" s="97"/>
      <c r="G55" s="97"/>
      <c r="H55" s="97"/>
      <c r="I55" s="97"/>
      <c r="J55" s="97"/>
      <c r="K55" s="97"/>
      <c r="L55" s="97"/>
      <c r="M55" s="97"/>
      <c r="N55" s="97"/>
      <c r="O55" s="97"/>
      <c r="P55" s="97"/>
      <c r="Q55" s="97"/>
      <c r="R55" s="97"/>
      <c r="S55" s="97"/>
      <c r="T55" s="97"/>
      <c r="U55" s="97"/>
      <c r="V55" s="97"/>
    </row>
    <row r="56" spans="1:22" s="94" customFormat="1" ht="13.5">
      <c r="A56" s="148" t="s">
        <v>157</v>
      </c>
      <c r="B56" s="148"/>
      <c r="C56" s="148"/>
      <c r="D56" s="149"/>
      <c r="E56" s="149"/>
      <c r="F56" s="97"/>
      <c r="G56" s="97"/>
      <c r="H56" s="97"/>
      <c r="I56" s="97"/>
      <c r="J56" s="97"/>
      <c r="K56" s="97"/>
      <c r="L56" s="97"/>
      <c r="M56" s="97"/>
      <c r="N56" s="97"/>
      <c r="O56" s="97"/>
      <c r="P56" s="97"/>
      <c r="Q56" s="97"/>
      <c r="R56" s="97"/>
      <c r="S56" s="97"/>
      <c r="T56" s="97"/>
      <c r="U56" s="97"/>
      <c r="V56" s="97"/>
    </row>
    <row r="57" spans="1:22" s="94" customFormat="1" ht="45.2" customHeight="1">
      <c r="A57" s="981" t="s">
        <v>360</v>
      </c>
      <c r="B57" s="981"/>
      <c r="C57" s="981"/>
      <c r="D57" s="982"/>
      <c r="E57" s="982"/>
      <c r="F57" s="97"/>
      <c r="G57" s="97"/>
      <c r="H57" s="97"/>
      <c r="I57" s="97"/>
      <c r="J57" s="97"/>
      <c r="K57" s="97"/>
      <c r="L57" s="97"/>
      <c r="M57" s="97"/>
      <c r="N57" s="97"/>
      <c r="O57" s="97"/>
      <c r="P57" s="97"/>
      <c r="Q57" s="97"/>
      <c r="R57" s="97"/>
      <c r="S57" s="97"/>
      <c r="T57" s="97"/>
      <c r="U57" s="97"/>
      <c r="V57" s="97"/>
    </row>
    <row r="58" spans="1:22" s="94" customFormat="1" ht="13.5">
      <c r="A58" s="148" t="s">
        <v>130</v>
      </c>
      <c r="B58" s="148"/>
      <c r="C58" s="148"/>
      <c r="D58" s="149"/>
      <c r="E58" s="149"/>
      <c r="F58" s="97"/>
      <c r="G58" s="97"/>
      <c r="H58" s="97"/>
      <c r="I58" s="97"/>
      <c r="J58" s="97"/>
      <c r="K58" s="97"/>
      <c r="L58" s="97"/>
      <c r="M58" s="97"/>
      <c r="N58" s="97"/>
      <c r="O58" s="97"/>
      <c r="P58" s="97"/>
      <c r="Q58" s="97"/>
      <c r="R58" s="97"/>
      <c r="S58" s="97"/>
      <c r="T58" s="97"/>
      <c r="U58" s="97"/>
      <c r="V58" s="97"/>
    </row>
    <row r="59" spans="1:22" s="94" customFormat="1" ht="13.5">
      <c r="A59" s="148" t="s">
        <v>131</v>
      </c>
      <c r="B59" s="148"/>
      <c r="C59" s="148"/>
      <c r="D59" s="149"/>
      <c r="E59" s="149"/>
      <c r="F59" s="97"/>
      <c r="G59" s="97"/>
      <c r="H59" s="97"/>
      <c r="I59" s="97"/>
      <c r="J59" s="97"/>
      <c r="K59" s="97"/>
      <c r="L59" s="97"/>
      <c r="M59" s="97"/>
      <c r="N59" s="97"/>
      <c r="O59" s="97"/>
      <c r="P59" s="97"/>
      <c r="Q59" s="97"/>
      <c r="R59" s="97"/>
      <c r="S59" s="97"/>
      <c r="T59" s="97"/>
      <c r="U59" s="97"/>
      <c r="V59" s="97"/>
    </row>
    <row r="60" spans="1:22" s="94" customFormat="1" ht="13.5">
      <c r="A60" s="981" t="s">
        <v>195</v>
      </c>
      <c r="B60" s="981"/>
      <c r="C60" s="981"/>
      <c r="D60" s="981"/>
      <c r="E60" s="981"/>
      <c r="F60" s="97"/>
      <c r="G60" s="97"/>
      <c r="H60" s="97"/>
      <c r="I60" s="97"/>
      <c r="J60" s="97"/>
      <c r="K60" s="97"/>
      <c r="L60" s="97"/>
      <c r="M60" s="97"/>
      <c r="N60" s="97"/>
      <c r="O60" s="97"/>
      <c r="P60" s="97"/>
      <c r="Q60" s="97"/>
      <c r="R60" s="97"/>
      <c r="S60" s="97"/>
      <c r="T60" s="97"/>
      <c r="U60" s="97"/>
      <c r="V60" s="97"/>
    </row>
    <row r="61" spans="1:22" s="94" customFormat="1" ht="27.75" customHeight="1">
      <c r="A61" s="981" t="s">
        <v>196</v>
      </c>
      <c r="B61" s="981"/>
      <c r="C61" s="981"/>
      <c r="D61" s="981"/>
      <c r="E61" s="981"/>
      <c r="F61" s="97"/>
      <c r="G61" s="97"/>
      <c r="H61" s="97"/>
      <c r="I61" s="97"/>
      <c r="J61" s="97"/>
      <c r="K61" s="97"/>
      <c r="L61" s="97"/>
      <c r="M61" s="97"/>
      <c r="N61" s="97"/>
      <c r="O61" s="97"/>
      <c r="P61" s="97"/>
      <c r="Q61" s="97"/>
      <c r="R61" s="97"/>
      <c r="S61" s="97"/>
      <c r="T61" s="97"/>
      <c r="U61" s="97"/>
      <c r="V61" s="97"/>
    </row>
    <row r="62" spans="1:22" s="94" customFormat="1" ht="13.5">
      <c r="A62" s="148" t="s">
        <v>132</v>
      </c>
      <c r="B62" s="148"/>
      <c r="C62" s="148"/>
      <c r="D62" s="149"/>
      <c r="E62" s="149"/>
      <c r="F62" s="97"/>
      <c r="G62" s="97"/>
      <c r="H62" s="97"/>
      <c r="I62" s="97"/>
      <c r="J62" s="97"/>
      <c r="K62" s="97"/>
      <c r="L62" s="97"/>
      <c r="M62" s="97"/>
      <c r="N62" s="97"/>
      <c r="O62" s="97"/>
      <c r="P62" s="97"/>
      <c r="Q62" s="97"/>
      <c r="R62" s="97"/>
      <c r="S62" s="97"/>
      <c r="T62" s="97"/>
      <c r="U62" s="97"/>
      <c r="V62" s="97"/>
    </row>
    <row r="63" spans="1:22" s="94" customFormat="1" ht="13.5">
      <c r="A63" s="148" t="s">
        <v>133</v>
      </c>
      <c r="B63" s="148"/>
      <c r="C63" s="148"/>
      <c r="D63" s="149"/>
      <c r="E63" s="149"/>
      <c r="F63" s="97"/>
      <c r="G63" s="97"/>
      <c r="H63" s="97"/>
      <c r="I63" s="97"/>
      <c r="J63" s="97"/>
      <c r="K63" s="97"/>
      <c r="L63" s="97"/>
      <c r="M63" s="97"/>
      <c r="N63" s="97"/>
      <c r="O63" s="97"/>
      <c r="P63" s="97"/>
      <c r="Q63" s="97"/>
      <c r="R63" s="97"/>
      <c r="S63" s="97"/>
      <c r="T63" s="97"/>
      <c r="U63" s="97"/>
      <c r="V63" s="97"/>
    </row>
    <row r="64" spans="1:22" s="94" customFormat="1" ht="14.25" thickBot="1">
      <c r="A64" s="981" t="s">
        <v>203</v>
      </c>
      <c r="B64" s="981"/>
      <c r="C64" s="981"/>
      <c r="D64" s="981"/>
      <c r="E64" s="981"/>
      <c r="F64" s="97"/>
      <c r="G64" s="97"/>
      <c r="H64" s="97"/>
      <c r="I64" s="97"/>
      <c r="J64" s="97"/>
      <c r="K64" s="97"/>
      <c r="L64" s="97"/>
      <c r="M64" s="97"/>
      <c r="N64" s="97"/>
      <c r="O64" s="97"/>
      <c r="P64" s="97"/>
      <c r="Q64" s="97"/>
      <c r="R64" s="97"/>
      <c r="S64" s="97"/>
      <c r="T64" s="97"/>
      <c r="U64" s="97"/>
      <c r="V64" s="97"/>
    </row>
    <row r="65" spans="1:22" s="94" customFormat="1" ht="13.5">
      <c r="A65" s="150" t="s">
        <v>363</v>
      </c>
      <c r="B65" s="151"/>
      <c r="C65" s="151"/>
      <c r="D65" s="151"/>
      <c r="E65" s="152"/>
      <c r="F65" s="97"/>
      <c r="G65" s="97"/>
      <c r="H65" s="97"/>
      <c r="I65" s="97"/>
      <c r="J65" s="97"/>
      <c r="K65" s="97"/>
      <c r="L65" s="97"/>
      <c r="M65" s="97"/>
      <c r="N65" s="97"/>
      <c r="O65" s="97"/>
      <c r="P65" s="97"/>
      <c r="Q65" s="97"/>
      <c r="R65" s="97"/>
      <c r="S65" s="97"/>
      <c r="T65" s="97"/>
      <c r="U65" s="97"/>
      <c r="V65" s="97"/>
    </row>
    <row r="66" spans="1:22" s="94" customFormat="1" ht="13.5">
      <c r="A66" s="153" t="s">
        <v>202</v>
      </c>
      <c r="B66" s="154"/>
      <c r="C66" s="154"/>
      <c r="D66" s="154"/>
      <c r="E66" s="155"/>
      <c r="F66" s="97"/>
      <c r="G66" s="97"/>
      <c r="H66" s="97"/>
      <c r="I66" s="97"/>
      <c r="J66" s="97"/>
      <c r="K66" s="97"/>
      <c r="L66" s="97"/>
      <c r="M66" s="97"/>
      <c r="N66" s="97"/>
      <c r="O66" s="97"/>
      <c r="P66" s="97"/>
      <c r="Q66" s="97"/>
      <c r="R66" s="97"/>
      <c r="S66" s="97"/>
      <c r="T66" s="97"/>
      <c r="U66" s="97"/>
      <c r="V66" s="97"/>
    </row>
    <row r="67" spans="1:22" s="94" customFormat="1" ht="14.25" thickBot="1">
      <c r="A67" s="156" t="s">
        <v>197</v>
      </c>
      <c r="B67" s="157"/>
      <c r="C67" s="157"/>
      <c r="D67" s="157"/>
      <c r="E67" s="158"/>
      <c r="F67" s="97"/>
      <c r="G67" s="97"/>
      <c r="H67" s="97"/>
      <c r="I67" s="97"/>
      <c r="J67" s="97"/>
      <c r="K67" s="97"/>
      <c r="L67" s="97"/>
      <c r="M67" s="97"/>
      <c r="N67" s="97"/>
      <c r="O67" s="97"/>
      <c r="P67" s="97"/>
      <c r="Q67" s="97"/>
      <c r="R67" s="97"/>
      <c r="S67" s="97"/>
      <c r="T67" s="97"/>
      <c r="U67" s="97"/>
      <c r="V67" s="97"/>
    </row>
    <row r="68" spans="1:22" s="94" customFormat="1" ht="14.25" thickBot="1">
      <c r="A68" s="159"/>
      <c r="B68" s="159"/>
      <c r="C68" s="159"/>
      <c r="D68" s="159"/>
      <c r="E68" s="159"/>
      <c r="F68" s="97"/>
      <c r="G68" s="97"/>
      <c r="H68" s="97"/>
      <c r="I68" s="97"/>
      <c r="J68" s="97"/>
      <c r="K68" s="97"/>
      <c r="L68" s="97"/>
      <c r="M68" s="97"/>
      <c r="N68" s="97"/>
      <c r="O68" s="97"/>
      <c r="P68" s="97"/>
      <c r="Q68" s="97"/>
      <c r="R68" s="97"/>
      <c r="S68" s="97"/>
      <c r="T68" s="97"/>
      <c r="U68" s="97"/>
      <c r="V68" s="97"/>
    </row>
    <row r="69" spans="1:22" s="94" customFormat="1" ht="13.5">
      <c r="A69" s="160" t="s">
        <v>362</v>
      </c>
      <c r="B69" s="161"/>
      <c r="C69" s="161"/>
      <c r="D69" s="161"/>
      <c r="E69" s="161"/>
      <c r="F69" s="97"/>
      <c r="G69" s="97"/>
      <c r="H69" s="97"/>
      <c r="I69" s="97"/>
      <c r="J69" s="97"/>
      <c r="K69" s="97"/>
      <c r="L69" s="97"/>
      <c r="M69" s="97"/>
      <c r="N69" s="97"/>
      <c r="O69" s="97"/>
      <c r="P69" s="97"/>
      <c r="Q69" s="97"/>
      <c r="R69" s="97"/>
      <c r="S69" s="97"/>
      <c r="T69" s="97"/>
      <c r="U69" s="97"/>
      <c r="V69" s="97"/>
    </row>
    <row r="70" spans="1:22" s="94" customFormat="1" ht="32.25" customHeight="1">
      <c r="A70" s="983" t="s">
        <v>158</v>
      </c>
      <c r="B70" s="984"/>
      <c r="C70" s="984"/>
      <c r="D70" s="984"/>
      <c r="E70" s="984"/>
      <c r="F70" s="97"/>
      <c r="G70" s="97"/>
      <c r="H70" s="97"/>
      <c r="I70" s="97"/>
      <c r="J70" s="97"/>
      <c r="K70" s="97"/>
      <c r="L70" s="97"/>
      <c r="M70" s="97"/>
      <c r="N70" s="97"/>
      <c r="O70" s="97"/>
      <c r="P70" s="97"/>
      <c r="Q70" s="97"/>
      <c r="R70" s="97"/>
      <c r="S70" s="97"/>
      <c r="T70" s="97"/>
      <c r="U70" s="97"/>
      <c r="V70" s="97"/>
    </row>
    <row r="71" spans="1:22" s="94" customFormat="1" ht="45.2" customHeight="1">
      <c r="A71" s="979" t="s">
        <v>159</v>
      </c>
      <c r="B71" s="980"/>
      <c r="C71" s="980"/>
      <c r="D71" s="980"/>
      <c r="E71" s="980"/>
      <c r="F71" s="97"/>
      <c r="G71" s="97"/>
      <c r="H71" s="97"/>
      <c r="I71" s="97"/>
      <c r="J71" s="97"/>
      <c r="K71" s="97"/>
      <c r="L71" s="97"/>
      <c r="M71" s="97"/>
      <c r="N71" s="97"/>
      <c r="O71" s="97"/>
      <c r="P71" s="97"/>
      <c r="Q71" s="97"/>
      <c r="R71" s="97"/>
      <c r="S71" s="97"/>
      <c r="T71" s="97"/>
      <c r="U71" s="97"/>
      <c r="V71" s="97"/>
    </row>
    <row r="72" spans="1:22" s="94" customFormat="1" ht="13.5">
      <c r="A72" s="162" t="s">
        <v>134</v>
      </c>
      <c r="B72" s="163"/>
      <c r="C72" s="163"/>
      <c r="D72" s="164"/>
      <c r="E72" s="164"/>
      <c r="F72" s="97"/>
      <c r="G72" s="97"/>
      <c r="H72" s="97"/>
      <c r="I72" s="97"/>
      <c r="J72" s="97"/>
      <c r="K72" s="97"/>
      <c r="L72" s="97"/>
      <c r="M72" s="97"/>
      <c r="N72" s="97"/>
      <c r="O72" s="97"/>
      <c r="P72" s="97"/>
      <c r="Q72" s="97"/>
      <c r="R72" s="97"/>
      <c r="S72" s="97"/>
      <c r="T72" s="97"/>
      <c r="U72" s="97"/>
      <c r="V72" s="97"/>
    </row>
    <row r="73" spans="1:22" s="94" customFormat="1" ht="13.5">
      <c r="A73" s="162" t="s">
        <v>135</v>
      </c>
      <c r="B73" s="163"/>
      <c r="C73" s="163"/>
      <c r="D73" s="164"/>
      <c r="E73" s="164"/>
      <c r="F73" s="97"/>
      <c r="G73" s="97"/>
      <c r="H73" s="97"/>
      <c r="I73" s="97"/>
      <c r="J73" s="97"/>
      <c r="K73" s="97"/>
      <c r="L73" s="97"/>
      <c r="M73" s="97"/>
      <c r="N73" s="97"/>
      <c r="O73" s="97"/>
      <c r="P73" s="97"/>
      <c r="Q73" s="97"/>
      <c r="R73" s="97"/>
      <c r="S73" s="97"/>
      <c r="T73" s="97"/>
      <c r="U73" s="97"/>
      <c r="V73" s="97"/>
    </row>
    <row r="74" spans="1:22" s="94" customFormat="1" ht="13.5">
      <c r="A74" s="162" t="s">
        <v>136</v>
      </c>
      <c r="B74" s="163"/>
      <c r="C74" s="163"/>
      <c r="D74" s="164"/>
      <c r="E74" s="164"/>
      <c r="F74" s="97"/>
      <c r="G74" s="97"/>
      <c r="H74" s="97"/>
      <c r="I74" s="97"/>
      <c r="J74" s="97"/>
      <c r="K74" s="97"/>
      <c r="L74" s="97"/>
      <c r="M74" s="97"/>
      <c r="N74" s="97"/>
      <c r="O74" s="97"/>
      <c r="P74" s="97"/>
      <c r="Q74" s="97"/>
      <c r="R74" s="97"/>
      <c r="S74" s="97"/>
      <c r="T74" s="97"/>
      <c r="U74" s="97"/>
      <c r="V74" s="97"/>
    </row>
    <row r="75" spans="1:22" s="94" customFormat="1" ht="13.5">
      <c r="A75" s="162" t="s">
        <v>137</v>
      </c>
      <c r="B75" s="163"/>
      <c r="C75" s="163"/>
      <c r="D75" s="164"/>
      <c r="E75" s="164"/>
      <c r="F75" s="97"/>
      <c r="G75" s="97"/>
      <c r="H75" s="97"/>
      <c r="I75" s="97"/>
      <c r="J75" s="97"/>
      <c r="K75" s="97"/>
      <c r="L75" s="97"/>
      <c r="M75" s="97"/>
      <c r="N75" s="97"/>
      <c r="O75" s="97"/>
      <c r="P75" s="97"/>
      <c r="Q75" s="97"/>
      <c r="R75" s="97"/>
      <c r="S75" s="97"/>
      <c r="T75" s="97"/>
      <c r="U75" s="97"/>
      <c r="V75" s="97"/>
    </row>
    <row r="76" spans="1:22" s="94" customFormat="1" ht="13.5">
      <c r="A76" s="162" t="s">
        <v>138</v>
      </c>
      <c r="B76" s="163"/>
      <c r="C76" s="163"/>
      <c r="D76" s="164"/>
      <c r="E76" s="164"/>
      <c r="F76" s="97"/>
      <c r="G76" s="97"/>
      <c r="H76" s="97"/>
      <c r="I76" s="97"/>
      <c r="J76" s="97"/>
      <c r="K76" s="97"/>
      <c r="L76" s="97"/>
      <c r="M76" s="97"/>
      <c r="N76" s="97"/>
      <c r="O76" s="97"/>
      <c r="P76" s="97"/>
      <c r="Q76" s="97"/>
      <c r="R76" s="97"/>
      <c r="S76" s="97"/>
      <c r="T76" s="97"/>
      <c r="U76" s="97"/>
      <c r="V76" s="97"/>
    </row>
    <row r="77" spans="1:22" s="94" customFormat="1" ht="13.5">
      <c r="A77" s="162" t="s">
        <v>139</v>
      </c>
      <c r="B77" s="163"/>
      <c r="C77" s="163"/>
      <c r="D77" s="164"/>
      <c r="E77" s="164"/>
      <c r="F77" s="97"/>
      <c r="G77" s="97"/>
      <c r="H77" s="97"/>
      <c r="I77" s="97"/>
      <c r="J77" s="97"/>
      <c r="K77" s="97"/>
      <c r="L77" s="97"/>
      <c r="M77" s="97"/>
      <c r="N77" s="97"/>
      <c r="O77" s="97"/>
      <c r="P77" s="97"/>
      <c r="Q77" s="97"/>
      <c r="R77" s="97"/>
      <c r="S77" s="97"/>
      <c r="T77" s="97"/>
      <c r="U77" s="97"/>
      <c r="V77" s="97"/>
    </row>
    <row r="78" spans="1:22" s="94" customFormat="1" ht="13.5">
      <c r="A78" s="162" t="s">
        <v>140</v>
      </c>
      <c r="B78" s="163"/>
      <c r="C78" s="163"/>
      <c r="D78" s="164"/>
      <c r="E78" s="164"/>
      <c r="F78" s="97"/>
      <c r="G78" s="97"/>
      <c r="H78" s="97"/>
      <c r="I78" s="97"/>
      <c r="J78" s="97"/>
      <c r="K78" s="97"/>
      <c r="L78" s="97"/>
      <c r="M78" s="97"/>
      <c r="N78" s="97"/>
      <c r="O78" s="97"/>
      <c r="P78" s="97"/>
      <c r="Q78" s="97"/>
      <c r="R78" s="97"/>
      <c r="S78" s="97"/>
      <c r="T78" s="97"/>
      <c r="U78" s="97"/>
      <c r="V78" s="97"/>
    </row>
    <row r="79" spans="1:22" s="94" customFormat="1" ht="13.5">
      <c r="A79" s="162" t="s">
        <v>141</v>
      </c>
      <c r="B79" s="163"/>
      <c r="C79" s="163"/>
      <c r="D79" s="164"/>
      <c r="E79" s="164"/>
      <c r="F79" s="97"/>
      <c r="G79" s="97"/>
      <c r="H79" s="97"/>
      <c r="I79" s="97"/>
      <c r="J79" s="97"/>
      <c r="K79" s="97"/>
      <c r="L79" s="97"/>
      <c r="M79" s="97"/>
      <c r="N79" s="97"/>
      <c r="O79" s="97"/>
      <c r="P79" s="97"/>
      <c r="Q79" s="97"/>
      <c r="R79" s="97"/>
      <c r="S79" s="97"/>
      <c r="T79" s="97"/>
      <c r="U79" s="97"/>
      <c r="V79" s="97"/>
    </row>
    <row r="80" spans="1:22" s="94" customFormat="1" ht="13.5">
      <c r="A80" s="162" t="s">
        <v>142</v>
      </c>
      <c r="B80" s="163"/>
      <c r="C80" s="163"/>
      <c r="D80" s="164"/>
      <c r="E80" s="164"/>
      <c r="F80" s="97"/>
      <c r="G80" s="97"/>
      <c r="H80" s="97"/>
      <c r="I80" s="97"/>
      <c r="J80" s="97"/>
      <c r="K80" s="97"/>
      <c r="L80" s="97"/>
      <c r="M80" s="97"/>
      <c r="N80" s="97"/>
      <c r="O80" s="97"/>
      <c r="P80" s="97"/>
      <c r="Q80" s="97"/>
      <c r="R80" s="97"/>
      <c r="S80" s="97"/>
      <c r="T80" s="97"/>
      <c r="U80" s="97"/>
      <c r="V80" s="97"/>
    </row>
    <row r="81" spans="1:22" s="94" customFormat="1" ht="13.5">
      <c r="A81" s="162" t="s">
        <v>143</v>
      </c>
      <c r="B81" s="163"/>
      <c r="C81" s="163"/>
      <c r="D81" s="164"/>
      <c r="E81" s="164"/>
      <c r="F81" s="97"/>
      <c r="G81" s="97"/>
      <c r="H81" s="97"/>
      <c r="I81" s="97"/>
      <c r="J81" s="97"/>
      <c r="K81" s="97"/>
      <c r="L81" s="97"/>
      <c r="M81" s="97"/>
      <c r="N81" s="97"/>
      <c r="O81" s="97"/>
      <c r="P81" s="97"/>
      <c r="Q81" s="97"/>
      <c r="R81" s="97"/>
      <c r="S81" s="97"/>
      <c r="T81" s="97"/>
      <c r="U81" s="97"/>
      <c r="V81" s="97"/>
    </row>
    <row r="82" spans="1:22" s="94" customFormat="1" ht="13.5">
      <c r="A82" s="162" t="s">
        <v>144</v>
      </c>
      <c r="B82" s="163"/>
      <c r="C82" s="163"/>
      <c r="D82" s="164"/>
      <c r="E82" s="164"/>
      <c r="F82" s="97"/>
      <c r="G82" s="97"/>
      <c r="H82" s="97"/>
      <c r="I82" s="97"/>
      <c r="J82" s="97"/>
      <c r="K82" s="97"/>
      <c r="L82" s="97"/>
      <c r="M82" s="97"/>
      <c r="N82" s="97"/>
      <c r="O82" s="97"/>
      <c r="P82" s="97"/>
      <c r="Q82" s="97"/>
      <c r="R82" s="97"/>
      <c r="S82" s="97"/>
      <c r="T82" s="97"/>
      <c r="U82" s="97"/>
      <c r="V82" s="97"/>
    </row>
    <row r="83" spans="1:22" s="94" customFormat="1" ht="13.5">
      <c r="A83" s="162" t="s">
        <v>145</v>
      </c>
      <c r="B83" s="163"/>
      <c r="C83" s="163"/>
      <c r="D83" s="164"/>
      <c r="E83" s="164"/>
      <c r="F83" s="97"/>
      <c r="G83" s="97"/>
      <c r="H83" s="97"/>
      <c r="I83" s="97"/>
      <c r="J83" s="97"/>
      <c r="K83" s="97"/>
      <c r="L83" s="97"/>
      <c r="M83" s="97"/>
      <c r="N83" s="97"/>
      <c r="O83" s="97"/>
      <c r="P83" s="97"/>
      <c r="Q83" s="97"/>
      <c r="R83" s="97"/>
      <c r="S83" s="97"/>
      <c r="T83" s="97"/>
      <c r="U83" s="97"/>
      <c r="V83" s="97"/>
    </row>
    <row r="84" spans="1:22" s="94" customFormat="1" ht="13.5">
      <c r="A84" s="162" t="s">
        <v>146</v>
      </c>
      <c r="B84" s="163"/>
      <c r="C84" s="163"/>
      <c r="D84" s="164"/>
      <c r="E84" s="164"/>
      <c r="F84" s="97"/>
      <c r="G84" s="97"/>
      <c r="H84" s="97"/>
      <c r="I84" s="97"/>
      <c r="J84" s="97"/>
      <c r="K84" s="97"/>
      <c r="L84" s="97"/>
      <c r="M84" s="97"/>
      <c r="N84" s="97"/>
      <c r="O84" s="97"/>
      <c r="P84" s="97"/>
      <c r="Q84" s="97"/>
      <c r="R84" s="97"/>
      <c r="S84" s="97"/>
      <c r="T84" s="97"/>
      <c r="U84" s="97"/>
      <c r="V84" s="97"/>
    </row>
    <row r="85" spans="1:22" s="94" customFormat="1" ht="13.5">
      <c r="A85" s="162" t="s">
        <v>147</v>
      </c>
      <c r="B85" s="163"/>
      <c r="C85" s="163"/>
      <c r="D85" s="164"/>
      <c r="E85" s="164"/>
      <c r="F85" s="97"/>
      <c r="G85" s="97"/>
      <c r="H85" s="97"/>
      <c r="I85" s="97"/>
      <c r="J85" s="97"/>
      <c r="K85" s="97"/>
      <c r="L85" s="97"/>
      <c r="M85" s="97"/>
      <c r="N85" s="97"/>
      <c r="O85" s="97"/>
      <c r="P85" s="97"/>
      <c r="Q85" s="97"/>
      <c r="R85" s="97"/>
      <c r="S85" s="97"/>
      <c r="T85" s="97"/>
      <c r="U85" s="97"/>
      <c r="V85" s="97"/>
    </row>
    <row r="86" spans="1:22" s="94" customFormat="1" ht="13.5">
      <c r="A86" s="162" t="s">
        <v>148</v>
      </c>
      <c r="B86" s="163"/>
      <c r="C86" s="163"/>
      <c r="D86" s="164"/>
      <c r="E86" s="164"/>
      <c r="F86" s="97"/>
      <c r="G86" s="97"/>
      <c r="H86" s="97"/>
      <c r="I86" s="97"/>
      <c r="J86" s="97"/>
      <c r="K86" s="97"/>
      <c r="L86" s="97"/>
      <c r="M86" s="97"/>
      <c r="N86" s="97"/>
      <c r="O86" s="97"/>
      <c r="P86" s="97"/>
      <c r="Q86" s="97"/>
      <c r="R86" s="97"/>
      <c r="S86" s="97"/>
      <c r="T86" s="97"/>
      <c r="U86" s="97"/>
      <c r="V86" s="97"/>
    </row>
    <row r="87" spans="1:22" s="94" customFormat="1" ht="13.5">
      <c r="A87" s="162" t="s">
        <v>149</v>
      </c>
      <c r="B87" s="163"/>
      <c r="C87" s="163"/>
      <c r="D87" s="164"/>
      <c r="E87" s="164"/>
      <c r="F87" s="97"/>
      <c r="G87" s="97"/>
      <c r="H87" s="97"/>
      <c r="I87" s="97"/>
      <c r="J87" s="97"/>
      <c r="K87" s="97"/>
      <c r="L87" s="97"/>
      <c r="M87" s="97"/>
      <c r="N87" s="97"/>
      <c r="O87" s="97"/>
      <c r="P87" s="97"/>
      <c r="Q87" s="97"/>
      <c r="R87" s="97"/>
      <c r="S87" s="97"/>
      <c r="T87" s="97"/>
      <c r="U87" s="97"/>
      <c r="V87" s="97"/>
    </row>
    <row r="88" spans="1:22" s="94" customFormat="1" ht="13.5">
      <c r="A88" s="162" t="s">
        <v>150</v>
      </c>
      <c r="B88" s="163"/>
      <c r="C88" s="163"/>
      <c r="D88" s="164"/>
      <c r="E88" s="164"/>
      <c r="F88" s="97"/>
      <c r="G88" s="97"/>
      <c r="H88" s="97"/>
      <c r="I88" s="97"/>
      <c r="J88" s="97"/>
      <c r="K88" s="97"/>
      <c r="L88" s="97"/>
      <c r="M88" s="97"/>
      <c r="N88" s="97"/>
      <c r="O88" s="97"/>
      <c r="P88" s="97"/>
      <c r="Q88" s="97"/>
      <c r="R88" s="97"/>
      <c r="S88" s="97"/>
      <c r="T88" s="97"/>
      <c r="U88" s="97"/>
      <c r="V88" s="97"/>
    </row>
    <row r="89" spans="1:22" s="94" customFormat="1" ht="13.5">
      <c r="A89" s="162" t="s">
        <v>151</v>
      </c>
      <c r="B89" s="163"/>
      <c r="C89" s="163"/>
      <c r="D89" s="164"/>
      <c r="E89" s="164"/>
      <c r="F89" s="97"/>
      <c r="G89" s="97"/>
      <c r="H89" s="97"/>
      <c r="I89" s="97"/>
      <c r="J89" s="97"/>
      <c r="K89" s="97"/>
      <c r="L89" s="97"/>
      <c r="M89" s="97"/>
      <c r="N89" s="97"/>
      <c r="O89" s="97"/>
      <c r="P89" s="97"/>
      <c r="Q89" s="97"/>
      <c r="R89" s="97"/>
      <c r="S89" s="97"/>
      <c r="T89" s="97"/>
      <c r="U89" s="97"/>
      <c r="V89" s="97"/>
    </row>
    <row r="90" spans="1:22" s="94" customFormat="1" ht="13.5">
      <c r="A90" s="162" t="s">
        <v>152</v>
      </c>
      <c r="B90" s="163"/>
      <c r="C90" s="163"/>
      <c r="D90" s="164"/>
      <c r="E90" s="164"/>
      <c r="F90" s="97"/>
      <c r="G90" s="97"/>
      <c r="H90" s="97"/>
      <c r="I90" s="97"/>
      <c r="J90" s="97"/>
      <c r="K90" s="97"/>
      <c r="L90" s="97"/>
      <c r="M90" s="97"/>
      <c r="N90" s="97"/>
      <c r="O90" s="97"/>
      <c r="P90" s="97"/>
      <c r="Q90" s="97"/>
      <c r="R90" s="97"/>
      <c r="S90" s="97"/>
      <c r="T90" s="97"/>
      <c r="U90" s="97"/>
      <c r="V90" s="97"/>
    </row>
    <row r="91" spans="1:22" s="94" customFormat="1" ht="13.5">
      <c r="A91" s="162" t="s">
        <v>153</v>
      </c>
      <c r="B91" s="163"/>
      <c r="C91" s="163"/>
      <c r="D91" s="164"/>
      <c r="E91" s="164"/>
      <c r="F91" s="97"/>
      <c r="G91" s="97"/>
      <c r="H91" s="97"/>
      <c r="I91" s="97"/>
      <c r="J91" s="97"/>
      <c r="K91" s="97"/>
      <c r="L91" s="97"/>
      <c r="M91" s="97"/>
      <c r="N91" s="97"/>
      <c r="O91" s="97"/>
      <c r="P91" s="97"/>
      <c r="Q91" s="97"/>
      <c r="R91" s="97"/>
      <c r="S91" s="97"/>
      <c r="T91" s="97"/>
      <c r="U91" s="97"/>
      <c r="V91" s="97"/>
    </row>
    <row r="92" spans="1:22" s="94" customFormat="1" ht="13.5">
      <c r="A92" s="162" t="s">
        <v>154</v>
      </c>
      <c r="B92" s="163"/>
      <c r="C92" s="163"/>
      <c r="D92" s="164"/>
      <c r="E92" s="164"/>
      <c r="F92" s="97"/>
      <c r="G92" s="97"/>
      <c r="H92" s="97"/>
      <c r="I92" s="97"/>
      <c r="J92" s="97"/>
      <c r="K92" s="97"/>
      <c r="L92" s="97"/>
      <c r="M92" s="97"/>
      <c r="N92" s="97"/>
      <c r="O92" s="97"/>
      <c r="P92" s="97"/>
      <c r="Q92" s="97"/>
      <c r="R92" s="97"/>
      <c r="S92" s="97"/>
      <c r="T92" s="97"/>
      <c r="U92" s="97"/>
      <c r="V92" s="97"/>
    </row>
    <row r="93" spans="1:22" s="94" customFormat="1" ht="14.25" thickBot="1">
      <c r="A93" s="165" t="s">
        <v>155</v>
      </c>
      <c r="B93" s="166"/>
      <c r="C93" s="166"/>
      <c r="D93" s="167"/>
      <c r="E93" s="167"/>
      <c r="F93" s="97"/>
      <c r="G93" s="97"/>
      <c r="H93" s="97"/>
      <c r="I93" s="97"/>
      <c r="J93" s="97"/>
      <c r="K93" s="97"/>
      <c r="L93" s="97"/>
      <c r="M93" s="97"/>
      <c r="N93" s="97"/>
      <c r="O93" s="97"/>
      <c r="P93" s="97"/>
      <c r="Q93" s="97"/>
      <c r="R93" s="97"/>
      <c r="S93" s="97"/>
      <c r="T93" s="97"/>
      <c r="U93" s="97"/>
      <c r="V93" s="97"/>
    </row>
    <row r="94" spans="1:22" ht="20.100000000000001" customHeight="1">
      <c r="A94" s="168"/>
      <c r="B94" s="168"/>
      <c r="E94" s="91"/>
      <c r="V94" s="92"/>
    </row>
    <row r="95" spans="1:22" ht="20.100000000000001" customHeight="1">
      <c r="A95" s="168"/>
      <c r="B95" s="168"/>
      <c r="E95" s="91"/>
      <c r="V95" s="92"/>
    </row>
  </sheetData>
  <mergeCells count="7">
    <mergeCell ref="A71:E71"/>
    <mergeCell ref="A64:E64"/>
    <mergeCell ref="A52:E52"/>
    <mergeCell ref="A57:E57"/>
    <mergeCell ref="A60:E60"/>
    <mergeCell ref="A61:E61"/>
    <mergeCell ref="A70:E70"/>
  </mergeCells>
  <phoneticPr fontId="6"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P180"/>
  <sheetViews>
    <sheetView showZeros="0" view="pageBreakPreview" zoomScaleNormal="100" zoomScaleSheetLayoutView="100" workbookViewId="0">
      <selection activeCell="A36" sqref="A36"/>
    </sheetView>
  </sheetViews>
  <sheetFormatPr defaultColWidth="7.44140625" defaultRowHeight="20.100000000000001" customHeight="1"/>
  <cols>
    <col min="1" max="1" width="16" style="714" customWidth="1"/>
    <col min="2" max="2" width="16.21875" style="714" customWidth="1"/>
    <col min="3" max="7" width="10.5546875" style="714" customWidth="1"/>
    <col min="8" max="8" width="11.21875" style="714" hidden="1" customWidth="1"/>
    <col min="9" max="9" width="13.21875" style="714" bestFit="1" customWidth="1"/>
    <col min="10" max="11" width="10.21875" style="714" bestFit="1" customWidth="1"/>
    <col min="12" max="16384" width="7.44140625" style="714"/>
  </cols>
  <sheetData>
    <row r="1" spans="1:16" ht="20.100000000000001" customHeight="1">
      <c r="A1" s="198" t="str">
        <f>"&lt; 표 "&amp;H1&amp;" &gt;"</f>
        <v>&lt; 표 2-1 &gt;</v>
      </c>
      <c r="B1" s="713"/>
      <c r="C1" s="713"/>
      <c r="D1" s="713"/>
      <c r="E1" s="713"/>
      <c r="F1" s="713"/>
      <c r="G1" s="713"/>
      <c r="H1" s="199" t="s">
        <v>1279</v>
      </c>
    </row>
    <row r="2" spans="1:16" ht="22.5">
      <c r="A2" s="715" t="s">
        <v>628</v>
      </c>
      <c r="B2" s="713"/>
      <c r="C2" s="713"/>
      <c r="D2" s="713"/>
      <c r="E2" s="713"/>
      <c r="F2" s="713"/>
      <c r="G2" s="713"/>
      <c r="I2" s="716"/>
    </row>
    <row r="3" spans="1:16" ht="20.100000000000001" customHeight="1">
      <c r="I3" s="716"/>
    </row>
    <row r="4" spans="1:16" ht="16.5" customHeight="1">
      <c r="A4" s="717" t="s">
        <v>987</v>
      </c>
      <c r="B4" s="718"/>
      <c r="C4" s="719"/>
      <c r="D4" s="719"/>
      <c r="E4" s="719"/>
      <c r="F4" s="720"/>
      <c r="G4" s="721"/>
      <c r="I4" s="722"/>
    </row>
    <row r="5" spans="1:16" s="561" customFormat="1" ht="18.75" customHeight="1">
      <c r="A5" s="868" t="s">
        <v>281</v>
      </c>
      <c r="B5" s="868" t="s">
        <v>282</v>
      </c>
      <c r="C5" s="868"/>
      <c r="D5" s="869" t="s">
        <v>629</v>
      </c>
      <c r="E5" s="870"/>
      <c r="F5" s="868" t="s">
        <v>630</v>
      </c>
      <c r="G5" s="868"/>
      <c r="H5" s="714"/>
      <c r="I5" s="716"/>
      <c r="J5" s="714"/>
      <c r="K5" s="714"/>
      <c r="L5" s="714"/>
      <c r="M5" s="714"/>
      <c r="N5" s="714"/>
      <c r="O5" s="714"/>
      <c r="P5" s="714"/>
    </row>
    <row r="6" spans="1:16" s="561" customFormat="1" ht="18.75" customHeight="1">
      <c r="A6" s="868"/>
      <c r="B6" s="868"/>
      <c r="C6" s="868"/>
      <c r="D6" s="871"/>
      <c r="E6" s="872"/>
      <c r="F6" s="868"/>
      <c r="G6" s="868"/>
      <c r="H6" s="714"/>
      <c r="I6" s="716"/>
      <c r="J6" s="714"/>
      <c r="K6" s="714"/>
      <c r="L6" s="714"/>
      <c r="M6" s="714"/>
      <c r="N6" s="714"/>
      <c r="O6" s="714"/>
      <c r="P6" s="714"/>
    </row>
    <row r="7" spans="1:16" s="561" customFormat="1" ht="20.25" customHeight="1">
      <c r="A7" s="877" t="s">
        <v>386</v>
      </c>
      <c r="B7" s="875" t="s">
        <v>283</v>
      </c>
      <c r="C7" s="876"/>
      <c r="D7" s="723">
        <v>0.14499999999999999</v>
      </c>
      <c r="E7" s="724"/>
      <c r="F7" s="725"/>
      <c r="G7" s="726"/>
      <c r="I7" s="716"/>
      <c r="J7" s="714"/>
    </row>
    <row r="8" spans="1:16" s="561" customFormat="1" ht="20.25" customHeight="1">
      <c r="A8" s="878"/>
      <c r="B8" s="882" t="s">
        <v>284</v>
      </c>
      <c r="C8" s="883"/>
      <c r="D8" s="727">
        <v>0.15</v>
      </c>
      <c r="E8" s="727"/>
      <c r="F8" s="728"/>
      <c r="G8" s="729"/>
      <c r="I8" s="716"/>
      <c r="J8" s="714"/>
    </row>
    <row r="9" spans="1:16" s="561" customFormat="1" ht="20.25" customHeight="1">
      <c r="A9" s="878"/>
      <c r="B9" s="873" t="s">
        <v>285</v>
      </c>
      <c r="C9" s="874"/>
      <c r="D9" s="727">
        <v>0.155</v>
      </c>
      <c r="E9" s="727"/>
      <c r="F9" s="728"/>
      <c r="G9" s="729"/>
      <c r="I9" s="716"/>
      <c r="J9" s="714"/>
    </row>
    <row r="10" spans="1:16" s="561" customFormat="1" ht="20.25" customHeight="1">
      <c r="A10" s="879"/>
      <c r="B10" s="880" t="s">
        <v>286</v>
      </c>
      <c r="C10" s="881"/>
      <c r="D10" s="730">
        <v>0.15</v>
      </c>
      <c r="E10" s="731"/>
      <c r="F10" s="732"/>
      <c r="G10" s="733"/>
      <c r="I10" s="716"/>
      <c r="J10" s="714"/>
    </row>
    <row r="11" spans="1:16" s="561" customFormat="1" ht="20.25" customHeight="1">
      <c r="A11" s="877" t="s">
        <v>387</v>
      </c>
      <c r="B11" s="886" t="s">
        <v>178</v>
      </c>
      <c r="C11" s="887"/>
      <c r="D11" s="734">
        <v>0.14000000000000001</v>
      </c>
      <c r="E11" s="735"/>
      <c r="F11" s="725"/>
      <c r="G11" s="726"/>
      <c r="I11" s="716"/>
      <c r="J11" s="714"/>
    </row>
    <row r="12" spans="1:16" s="561" customFormat="1" ht="20.25" customHeight="1">
      <c r="A12" s="878"/>
      <c r="B12" s="888" t="s">
        <v>179</v>
      </c>
      <c r="C12" s="889"/>
      <c r="D12" s="736">
        <v>0.15</v>
      </c>
      <c r="E12" s="736"/>
      <c r="F12" s="728"/>
      <c r="G12" s="729"/>
      <c r="I12" s="716"/>
      <c r="J12" s="714"/>
    </row>
    <row r="13" spans="1:16" s="561" customFormat="1" ht="20.25" customHeight="1">
      <c r="A13" s="878"/>
      <c r="B13" s="890" t="s">
        <v>180</v>
      </c>
      <c r="C13" s="891"/>
      <c r="D13" s="736">
        <v>0.16</v>
      </c>
      <c r="E13" s="736"/>
      <c r="F13" s="728"/>
      <c r="G13" s="729"/>
      <c r="I13" s="716"/>
      <c r="J13" s="714"/>
    </row>
    <row r="14" spans="1:16" s="561" customFormat="1" ht="20.25" customHeight="1">
      <c r="A14" s="877" t="s">
        <v>388</v>
      </c>
      <c r="B14" s="886" t="s">
        <v>287</v>
      </c>
      <c r="C14" s="887"/>
      <c r="D14" s="734">
        <v>0.13</v>
      </c>
      <c r="E14" s="735"/>
      <c r="F14" s="725"/>
      <c r="G14" s="726"/>
      <c r="I14" s="716"/>
      <c r="J14" s="714"/>
    </row>
    <row r="15" spans="1:16" s="561" customFormat="1" ht="20.25" customHeight="1">
      <c r="A15" s="878"/>
      <c r="B15" s="888" t="s">
        <v>288</v>
      </c>
      <c r="C15" s="889"/>
      <c r="D15" s="736">
        <v>0.15</v>
      </c>
      <c r="E15" s="736"/>
      <c r="F15" s="728"/>
      <c r="G15" s="729"/>
      <c r="I15" s="716"/>
      <c r="J15" s="714"/>
    </row>
    <row r="16" spans="1:16" s="561" customFormat="1" ht="20.25" customHeight="1">
      <c r="A16" s="879"/>
      <c r="B16" s="890" t="s">
        <v>289</v>
      </c>
      <c r="C16" s="891"/>
      <c r="D16" s="737">
        <v>0.17</v>
      </c>
      <c r="E16" s="737"/>
      <c r="F16" s="732"/>
      <c r="G16" s="733"/>
      <c r="I16" s="716"/>
      <c r="J16" s="714"/>
    </row>
    <row r="17" spans="1:16" ht="26.25" customHeight="1">
      <c r="A17" s="738"/>
      <c r="B17" s="738"/>
      <c r="C17" s="739"/>
      <c r="D17" s="739"/>
      <c r="E17" s="740"/>
      <c r="F17" s="741"/>
      <c r="G17" s="739"/>
      <c r="I17" s="716"/>
    </row>
    <row r="18" spans="1:16" s="743" customFormat="1" ht="26.25" customHeight="1">
      <c r="A18" s="717" t="s">
        <v>1280</v>
      </c>
      <c r="B18" s="742"/>
      <c r="C18" s="742"/>
      <c r="D18" s="742"/>
      <c r="E18" s="742"/>
      <c r="F18" s="742"/>
      <c r="G18" s="742"/>
      <c r="I18" s="714"/>
      <c r="J18" s="714"/>
      <c r="K18" s="714"/>
      <c r="L18" s="714"/>
      <c r="M18" s="714"/>
      <c r="N18" s="714"/>
      <c r="O18" s="714"/>
    </row>
    <row r="19" spans="1:16" s="748" customFormat="1" ht="42.2" customHeight="1">
      <c r="A19" s="744" t="s">
        <v>290</v>
      </c>
      <c r="B19" s="745" t="s">
        <v>291</v>
      </c>
      <c r="C19" s="536" t="s">
        <v>170</v>
      </c>
      <c r="D19" s="536" t="s">
        <v>171</v>
      </c>
      <c r="E19" s="537" t="s">
        <v>418</v>
      </c>
      <c r="F19" s="537" t="s">
        <v>168</v>
      </c>
      <c r="G19" s="746" t="s">
        <v>274</v>
      </c>
      <c r="H19" s="747"/>
      <c r="I19" s="714"/>
      <c r="J19" s="714"/>
      <c r="K19" s="714"/>
      <c r="L19" s="714"/>
      <c r="M19" s="714"/>
      <c r="N19" s="714"/>
      <c r="O19" s="714"/>
    </row>
    <row r="20" spans="1:16" s="561" customFormat="1" ht="20.25" customHeight="1">
      <c r="A20" s="894" t="str">
        <f>+조달청제비율!A8</f>
        <v>50 억 미 만</v>
      </c>
      <c r="B20" s="540" t="str">
        <f>+조달청제비율!B8</f>
        <v>6개월이하(183일)</v>
      </c>
      <c r="C20" s="750">
        <v>0.122</v>
      </c>
      <c r="D20" s="749">
        <v>0.122</v>
      </c>
      <c r="E20" s="750">
        <f>+조달청제비율!G8</f>
        <v>0.13700000000000001</v>
      </c>
      <c r="F20" s="750">
        <v>0.13700000000000001</v>
      </c>
      <c r="G20" s="750"/>
      <c r="I20" s="714"/>
      <c r="J20" s="714"/>
      <c r="K20" s="714"/>
      <c r="L20" s="714"/>
      <c r="M20" s="714"/>
      <c r="N20" s="714"/>
      <c r="O20" s="714"/>
      <c r="P20" s="748"/>
    </row>
    <row r="21" spans="1:16" s="561" customFormat="1" ht="20.25" customHeight="1">
      <c r="A21" s="895"/>
      <c r="B21" s="547" t="str">
        <f>+조달청제비율!B9</f>
        <v>7∼12개월(365일)</v>
      </c>
      <c r="C21" s="751">
        <v>0.122</v>
      </c>
      <c r="D21" s="751">
        <v>0.122</v>
      </c>
      <c r="E21" s="751">
        <f>+조달청제비율!G9</f>
        <v>0.13800000000000001</v>
      </c>
      <c r="F21" s="751">
        <v>0.13800000000000001</v>
      </c>
      <c r="G21" s="751"/>
      <c r="I21" s="714"/>
      <c r="J21" s="714"/>
      <c r="K21" s="714"/>
      <c r="L21" s="714"/>
      <c r="M21" s="714"/>
      <c r="N21" s="714"/>
      <c r="O21" s="714"/>
      <c r="P21" s="748"/>
    </row>
    <row r="22" spans="1:16" s="561" customFormat="1" ht="20.25" customHeight="1">
      <c r="A22" s="895"/>
      <c r="B22" s="547" t="str">
        <f>+조달청제비율!B10</f>
        <v>13~36개월(1095일)</v>
      </c>
      <c r="C22" s="751">
        <v>0.12</v>
      </c>
      <c r="D22" s="751">
        <v>0.12</v>
      </c>
      <c r="E22" s="751">
        <v>0.13700000000000001</v>
      </c>
      <c r="F22" s="751">
        <v>0.13800000000000001</v>
      </c>
      <c r="G22" s="751"/>
      <c r="I22" s="714"/>
      <c r="J22" s="714"/>
      <c r="K22" s="714"/>
      <c r="L22" s="714"/>
      <c r="M22" s="714"/>
      <c r="N22" s="714"/>
      <c r="O22" s="714"/>
      <c r="P22" s="748"/>
    </row>
    <row r="23" spans="1:16" s="561" customFormat="1" ht="20.25" customHeight="1">
      <c r="A23" s="896"/>
      <c r="B23" s="551" t="str">
        <f>+조달청제비율!B11</f>
        <v>37개월이상(1096일)</v>
      </c>
      <c r="C23" s="752">
        <v>0.11700000000000001</v>
      </c>
      <c r="D23" s="752">
        <v>0.11700000000000001</v>
      </c>
      <c r="E23" s="752">
        <v>0.13900000000000001</v>
      </c>
      <c r="F23" s="752">
        <v>0.14000000000000001</v>
      </c>
      <c r="G23" s="752"/>
      <c r="I23" s="714"/>
      <c r="J23" s="714"/>
      <c r="K23" s="714"/>
      <c r="L23" s="714"/>
      <c r="M23" s="714"/>
      <c r="N23" s="714"/>
      <c r="O23" s="714"/>
      <c r="P23" s="748"/>
    </row>
    <row r="24" spans="1:16" s="561" customFormat="1" ht="20.25" customHeight="1">
      <c r="A24" s="894" t="str">
        <f>+조달청제비율!A12</f>
        <v>50 억∼300 억미만</v>
      </c>
      <c r="B24" s="540" t="str">
        <f>+조달청제비율!B12</f>
        <v>6개월이하(183일)</v>
      </c>
      <c r="C24" s="750">
        <v>0.11700000000000001</v>
      </c>
      <c r="D24" s="750">
        <v>0.11700000000000001</v>
      </c>
      <c r="E24" s="750">
        <v>0.13300000000000001</v>
      </c>
      <c r="F24" s="750">
        <v>0.13300000000000001</v>
      </c>
      <c r="G24" s="750"/>
      <c r="I24" s="714"/>
      <c r="J24" s="714"/>
      <c r="K24" s="714"/>
      <c r="L24" s="714"/>
      <c r="M24" s="714"/>
      <c r="N24" s="714"/>
      <c r="O24" s="714"/>
      <c r="P24" s="748"/>
    </row>
    <row r="25" spans="1:16" s="561" customFormat="1" ht="20.25" customHeight="1">
      <c r="A25" s="895"/>
      <c r="B25" s="547" t="str">
        <f>+조달청제비율!B13</f>
        <v>7∼12개월(365일)</v>
      </c>
      <c r="C25" s="751">
        <v>0.11700000000000001</v>
      </c>
      <c r="D25" s="751">
        <v>0.11700000000000001</v>
      </c>
      <c r="E25" s="751">
        <v>0.13400000000000001</v>
      </c>
      <c r="F25" s="751">
        <v>0.13400000000000001</v>
      </c>
      <c r="G25" s="751"/>
      <c r="I25" s="714"/>
      <c r="J25" s="714"/>
      <c r="K25" s="714"/>
      <c r="L25" s="714"/>
      <c r="M25" s="714"/>
      <c r="N25" s="714"/>
      <c r="O25" s="714"/>
      <c r="P25" s="748"/>
    </row>
    <row r="26" spans="1:16" s="561" customFormat="1" ht="20.25" customHeight="1">
      <c r="A26" s="895"/>
      <c r="B26" s="547" t="str">
        <f>+조달청제비율!B14</f>
        <v>13~36개월(1095일)</v>
      </c>
      <c r="C26" s="751">
        <v>0.115</v>
      </c>
      <c r="D26" s="751">
        <v>0.115</v>
      </c>
      <c r="E26" s="751">
        <v>0.13300000000000001</v>
      </c>
      <c r="F26" s="751">
        <v>0.13400000000000001</v>
      </c>
      <c r="G26" s="751"/>
      <c r="I26" s="714"/>
      <c r="J26" s="714"/>
      <c r="K26" s="714"/>
      <c r="L26" s="714"/>
      <c r="M26" s="714"/>
      <c r="N26" s="714"/>
      <c r="O26" s="714"/>
      <c r="P26" s="748"/>
    </row>
    <row r="27" spans="1:16" s="561" customFormat="1" ht="20.25" customHeight="1">
      <c r="A27" s="896"/>
      <c r="B27" s="551" t="str">
        <f>+조달청제비율!B15</f>
        <v>37개월이상(1096일)</v>
      </c>
      <c r="C27" s="752">
        <v>0.112</v>
      </c>
      <c r="D27" s="752">
        <v>0.112</v>
      </c>
      <c r="E27" s="752">
        <v>0.13500000000000001</v>
      </c>
      <c r="F27" s="752">
        <v>0.13600000000000001</v>
      </c>
      <c r="G27" s="752"/>
      <c r="I27" s="714"/>
      <c r="J27" s="714"/>
      <c r="K27" s="714"/>
      <c r="L27" s="714"/>
      <c r="M27" s="714"/>
      <c r="N27" s="714"/>
      <c r="O27" s="714"/>
      <c r="P27" s="748"/>
    </row>
    <row r="28" spans="1:16" s="561" customFormat="1" ht="20.25" customHeight="1">
      <c r="A28" s="894" t="str">
        <f>+조달청제비율!A16</f>
        <v>300 억∼1000 억미만</v>
      </c>
      <c r="B28" s="540" t="str">
        <f>+조달청제비율!B16</f>
        <v>6개월이하(183일)</v>
      </c>
      <c r="C28" s="750">
        <v>0.115</v>
      </c>
      <c r="D28" s="750">
        <v>0.115</v>
      </c>
      <c r="E28" s="750">
        <v>0.13100000000000001</v>
      </c>
      <c r="F28" s="750">
        <v>0.13200000000000001</v>
      </c>
      <c r="G28" s="750"/>
      <c r="I28" s="714"/>
      <c r="J28" s="714"/>
      <c r="K28" s="714"/>
      <c r="L28" s="714"/>
      <c r="M28" s="714"/>
      <c r="N28" s="714"/>
      <c r="O28" s="714"/>
      <c r="P28" s="748"/>
    </row>
    <row r="29" spans="1:16" s="561" customFormat="1" ht="20.25" customHeight="1">
      <c r="A29" s="895"/>
      <c r="B29" s="547" t="str">
        <f>+조달청제비율!B17</f>
        <v>7∼12개월(365일)</v>
      </c>
      <c r="C29" s="751">
        <v>0.115</v>
      </c>
      <c r="D29" s="751">
        <v>0.115</v>
      </c>
      <c r="E29" s="751">
        <v>0.13200000000000001</v>
      </c>
      <c r="F29" s="751">
        <v>0.13300000000000001</v>
      </c>
      <c r="G29" s="751"/>
      <c r="I29" s="714"/>
      <c r="J29" s="714"/>
      <c r="K29" s="714"/>
      <c r="L29" s="714"/>
      <c r="M29" s="714"/>
      <c r="N29" s="714"/>
      <c r="O29" s="714"/>
      <c r="P29" s="748"/>
    </row>
    <row r="30" spans="1:16" s="561" customFormat="1" ht="20.25" customHeight="1">
      <c r="A30" s="895"/>
      <c r="B30" s="547" t="str">
        <f>+조달청제비율!B18</f>
        <v>13~36개월(1095일)</v>
      </c>
      <c r="C30" s="751">
        <v>0.113</v>
      </c>
      <c r="D30" s="751">
        <v>0.113</v>
      </c>
      <c r="E30" s="751">
        <v>0.13200000000000001</v>
      </c>
      <c r="F30" s="751">
        <v>0.13200000000000001</v>
      </c>
      <c r="G30" s="751"/>
      <c r="I30" s="714"/>
      <c r="J30" s="714"/>
      <c r="K30" s="714"/>
      <c r="L30" s="714"/>
      <c r="M30" s="714"/>
      <c r="N30" s="714"/>
      <c r="O30" s="714"/>
      <c r="P30" s="748"/>
    </row>
    <row r="31" spans="1:16" s="561" customFormat="1" ht="20.25" customHeight="1">
      <c r="A31" s="896"/>
      <c r="B31" s="551" t="str">
        <f>+조달청제비율!B19</f>
        <v>37개월이상(1096일)</v>
      </c>
      <c r="C31" s="752">
        <v>0.11</v>
      </c>
      <c r="D31" s="752">
        <v>0.11</v>
      </c>
      <c r="E31" s="752">
        <v>0.13400000000000001</v>
      </c>
      <c r="F31" s="752">
        <v>0.13400000000000001</v>
      </c>
      <c r="G31" s="752"/>
      <c r="I31" s="714"/>
      <c r="J31" s="714"/>
      <c r="K31" s="714"/>
      <c r="L31" s="714"/>
      <c r="M31" s="714"/>
      <c r="N31" s="714"/>
      <c r="O31" s="714"/>
      <c r="P31" s="748"/>
    </row>
    <row r="32" spans="1:16" s="561" customFormat="1" ht="20.25" customHeight="1">
      <c r="A32" s="897" t="str">
        <f>+조달청제비율!A20</f>
        <v>1000 억 이 상</v>
      </c>
      <c r="B32" s="540" t="str">
        <f>+조달청제비율!B20</f>
        <v>6개월이하(183일)</v>
      </c>
      <c r="C32" s="750">
        <v>0.111</v>
      </c>
      <c r="D32" s="750">
        <v>0.111</v>
      </c>
      <c r="E32" s="750">
        <v>0.13100000000000001</v>
      </c>
      <c r="F32" s="750">
        <v>0.13200000000000001</v>
      </c>
      <c r="G32" s="750"/>
      <c r="I32" s="714"/>
      <c r="J32" s="714"/>
      <c r="K32" s="714"/>
      <c r="L32" s="714"/>
      <c r="M32" s="714"/>
      <c r="N32" s="714"/>
      <c r="O32" s="714"/>
      <c r="P32" s="748"/>
    </row>
    <row r="33" spans="1:16" s="561" customFormat="1" ht="20.25" customHeight="1">
      <c r="A33" s="897"/>
      <c r="B33" s="547" t="str">
        <f>+조달청제비율!B21</f>
        <v>7∼12개월(365일)</v>
      </c>
      <c r="C33" s="751">
        <v>0.111</v>
      </c>
      <c r="D33" s="751">
        <v>0.111</v>
      </c>
      <c r="E33" s="751">
        <v>0.13200000000000001</v>
      </c>
      <c r="F33" s="751">
        <v>0.13300000000000001</v>
      </c>
      <c r="G33" s="751"/>
      <c r="I33" s="714"/>
      <c r="J33" s="714"/>
      <c r="K33" s="714"/>
      <c r="L33" s="714"/>
      <c r="M33" s="714"/>
      <c r="N33" s="714"/>
      <c r="O33" s="714"/>
      <c r="P33" s="748"/>
    </row>
    <row r="34" spans="1:16" s="561" customFormat="1" ht="20.25" customHeight="1">
      <c r="A34" s="897"/>
      <c r="B34" s="547" t="str">
        <f>+조달청제비율!B22</f>
        <v>13~36개월(1095일)</v>
      </c>
      <c r="C34" s="751">
        <v>0.109</v>
      </c>
      <c r="D34" s="751">
        <v>0.109</v>
      </c>
      <c r="E34" s="751">
        <v>0.13200000000000001</v>
      </c>
      <c r="F34" s="751">
        <v>0.13300000000000001</v>
      </c>
      <c r="G34" s="751"/>
      <c r="I34" s="714"/>
      <c r="J34" s="714"/>
      <c r="K34" s="714"/>
      <c r="L34" s="714"/>
      <c r="M34" s="714"/>
      <c r="N34" s="714"/>
      <c r="O34" s="714"/>
      <c r="P34" s="748"/>
    </row>
    <row r="35" spans="1:16" s="561" customFormat="1" ht="20.25" customHeight="1">
      <c r="A35" s="897"/>
      <c r="B35" s="551" t="str">
        <f>+조달청제비율!B23</f>
        <v>37개월이상(1096일)</v>
      </c>
      <c r="C35" s="752">
        <v>0.105</v>
      </c>
      <c r="D35" s="752">
        <v>0.105</v>
      </c>
      <c r="E35" s="752">
        <v>0.13400000000000001</v>
      </c>
      <c r="F35" s="752">
        <v>0.13400000000000001</v>
      </c>
      <c r="G35" s="752"/>
      <c r="I35" s="714"/>
      <c r="J35" s="714"/>
      <c r="K35" s="714"/>
      <c r="L35" s="714"/>
      <c r="M35" s="714"/>
      <c r="N35" s="714"/>
      <c r="O35" s="714"/>
      <c r="P35" s="748"/>
    </row>
    <row r="36" spans="1:16" s="753" customFormat="1" ht="20.100000000000001" customHeight="1">
      <c r="A36" s="267" t="str">
        <f>+조달청제비율!A24</f>
        <v>주1) 조달청 원가계산 제비율 기준 참조(2023.7.10. 기초금액 발표분부터)</v>
      </c>
      <c r="B36" s="565"/>
      <c r="C36" s="563"/>
      <c r="D36" s="564"/>
      <c r="E36" s="562"/>
      <c r="F36" s="565"/>
      <c r="G36" s="564"/>
      <c r="H36" s="561"/>
      <c r="I36" s="714"/>
      <c r="J36" s="714"/>
      <c r="K36" s="714"/>
      <c r="L36" s="714"/>
      <c r="M36" s="714"/>
      <c r="N36" s="714"/>
      <c r="O36" s="714"/>
      <c r="P36" s="748"/>
    </row>
    <row r="37" spans="1:16" s="561" customFormat="1" ht="20.100000000000001" customHeight="1">
      <c r="A37" s="561" t="s">
        <v>626</v>
      </c>
      <c r="B37" s="565"/>
      <c r="C37" s="563"/>
      <c r="D37" s="564"/>
      <c r="E37" s="562"/>
      <c r="F37" s="565"/>
      <c r="G37" s="564"/>
      <c r="I37" s="714"/>
      <c r="J37" s="714"/>
      <c r="K37" s="714"/>
      <c r="L37" s="714"/>
      <c r="M37" s="714"/>
      <c r="N37" s="714"/>
      <c r="O37" s="714"/>
      <c r="P37" s="748"/>
    </row>
    <row r="38" spans="1:16" s="561" customFormat="1" ht="20.100000000000001" customHeight="1">
      <c r="A38" s="561" t="s">
        <v>627</v>
      </c>
      <c r="B38" s="565"/>
      <c r="C38" s="563"/>
      <c r="D38" s="564"/>
      <c r="E38" s="562"/>
      <c r="F38" s="565"/>
      <c r="G38" s="564"/>
      <c r="I38" s="714"/>
      <c r="J38" s="714"/>
      <c r="K38" s="714"/>
      <c r="L38" s="714"/>
      <c r="M38" s="714"/>
      <c r="N38" s="714"/>
      <c r="O38" s="714"/>
      <c r="P38" s="748"/>
    </row>
    <row r="39" spans="1:16" s="561" customFormat="1" ht="20.100000000000001" customHeight="1">
      <c r="B39" s="565"/>
      <c r="C39" s="563"/>
      <c r="D39" s="564"/>
      <c r="E39" s="562"/>
      <c r="F39" s="565"/>
      <c r="G39" s="564"/>
      <c r="M39" s="561">
        <f>I39-C39</f>
        <v>0</v>
      </c>
      <c r="N39" s="561">
        <f>J39-D39</f>
        <v>0</v>
      </c>
      <c r="O39" s="561">
        <f>K39-E39</f>
        <v>0</v>
      </c>
      <c r="P39" s="561">
        <f>L39-F39</f>
        <v>0</v>
      </c>
    </row>
    <row r="40" spans="1:16" ht="14.25">
      <c r="A40" s="561"/>
      <c r="B40" s="565"/>
      <c r="C40" s="563"/>
      <c r="D40" s="564"/>
      <c r="E40" s="562"/>
      <c r="F40" s="565"/>
      <c r="G40" s="564"/>
      <c r="H40" s="561"/>
      <c r="M40" s="561"/>
      <c r="N40" s="561"/>
      <c r="O40" s="561"/>
      <c r="P40" s="561"/>
    </row>
    <row r="41" spans="1:16" ht="14.25">
      <c r="A41" s="717" t="s">
        <v>1281</v>
      </c>
      <c r="B41" s="718"/>
      <c r="C41" s="718"/>
      <c r="D41" s="718"/>
      <c r="E41" s="718"/>
      <c r="F41" s="718"/>
      <c r="G41" s="718"/>
      <c r="H41" s="561"/>
      <c r="M41" s="561"/>
      <c r="N41" s="561"/>
      <c r="O41" s="561"/>
      <c r="P41" s="561"/>
    </row>
    <row r="42" spans="1:16" s="561" customFormat="1" ht="26.25" customHeight="1">
      <c r="A42" s="868" t="s">
        <v>292</v>
      </c>
      <c r="B42" s="868"/>
      <c r="C42" s="754" t="s">
        <v>293</v>
      </c>
      <c r="D42" s="884" t="s">
        <v>294</v>
      </c>
      <c r="E42" s="885"/>
      <c r="F42" s="754" t="s">
        <v>295</v>
      </c>
      <c r="G42" s="754" t="s">
        <v>296</v>
      </c>
    </row>
    <row r="43" spans="1:16" s="561" customFormat="1" ht="30" customHeight="1">
      <c r="A43" s="869" t="s">
        <v>1273</v>
      </c>
      <c r="B43" s="870"/>
      <c r="C43" s="755" t="s">
        <v>595</v>
      </c>
      <c r="D43" s="756" t="str">
        <f>"("&amp;FIXED(C50*100,2,TRUE)&amp;"+"&amp;FIXED(C51*100,2,TRUE)&amp;"+"&amp;FIXED(C52*100,2,TRUE)&amp;")÷3"</f>
        <v>(15.00+14.00+13.00)÷3</v>
      </c>
      <c r="E43" s="756"/>
      <c r="F43" s="757">
        <f>ROUNDDOWN((C50+C51+C52)/3,4)</f>
        <v>0.14000000000000001</v>
      </c>
      <c r="G43" s="758"/>
      <c r="H43" s="759"/>
    </row>
    <row r="44" spans="1:16" s="561" customFormat="1" ht="30" customHeight="1">
      <c r="A44" s="892"/>
      <c r="B44" s="893"/>
      <c r="C44" s="760" t="s">
        <v>297</v>
      </c>
      <c r="D44" s="761"/>
      <c r="E44" s="762"/>
      <c r="F44" s="763">
        <f>C56</f>
        <v>0.122</v>
      </c>
      <c r="G44" s="764"/>
    </row>
    <row r="45" spans="1:16" s="561" customFormat="1" ht="30" customHeight="1">
      <c r="A45" s="871"/>
      <c r="B45" s="872"/>
      <c r="C45" s="765" t="s">
        <v>211</v>
      </c>
      <c r="D45" s="766"/>
      <c r="E45" s="767"/>
      <c r="F45" s="768">
        <f>+MIN(F43,F44)</f>
        <v>0.122</v>
      </c>
      <c r="G45" s="769"/>
    </row>
    <row r="46" spans="1:16" ht="30" customHeight="1">
      <c r="A46" s="770" t="s">
        <v>298</v>
      </c>
      <c r="B46" s="565"/>
      <c r="C46" s="565"/>
      <c r="D46" s="565"/>
      <c r="E46" s="565"/>
      <c r="F46" s="565"/>
      <c r="G46" s="565"/>
      <c r="H46" s="561"/>
    </row>
    <row r="47" spans="1:16" ht="20.100000000000001" customHeight="1">
      <c r="A47" s="565"/>
      <c r="B47" s="565"/>
      <c r="C47" s="771"/>
      <c r="D47" s="565"/>
      <c r="E47" s="772"/>
      <c r="F47" s="565"/>
      <c r="G47" s="565"/>
      <c r="H47" s="561"/>
    </row>
    <row r="48" spans="1:16" ht="20.100000000000001" hidden="1" customHeight="1">
      <c r="A48" s="565" t="s">
        <v>299</v>
      </c>
      <c r="B48" s="565"/>
      <c r="C48" s="771"/>
      <c r="D48" s="565"/>
      <c r="E48" s="772"/>
      <c r="F48" s="565"/>
      <c r="G48" s="565"/>
      <c r="H48" s="561"/>
    </row>
    <row r="49" spans="1:7" ht="20.100000000000001" hidden="1" customHeight="1">
      <c r="A49" s="561" t="s">
        <v>300</v>
      </c>
      <c r="B49" s="773" t="s">
        <v>389</v>
      </c>
      <c r="C49" s="765" t="s">
        <v>301</v>
      </c>
      <c r="D49" s="774"/>
      <c r="E49" s="561"/>
      <c r="F49" s="561"/>
      <c r="G49" s="561"/>
    </row>
    <row r="50" spans="1:7" ht="20.100000000000001" hidden="1" customHeight="1">
      <c r="A50" s="561"/>
      <c r="B50" s="775" t="s">
        <v>283</v>
      </c>
      <c r="C50" s="776">
        <f>+D10</f>
        <v>0.15</v>
      </c>
      <c r="D50" s="774"/>
      <c r="E50" s="561"/>
      <c r="F50" s="777"/>
      <c r="G50" s="561"/>
    </row>
    <row r="51" spans="1:7" ht="20.100000000000001" hidden="1" customHeight="1">
      <c r="A51" s="774"/>
      <c r="B51" s="778" t="s">
        <v>390</v>
      </c>
      <c r="C51" s="779">
        <f>+D11</f>
        <v>0.14000000000000001</v>
      </c>
      <c r="D51" s="774"/>
      <c r="E51" s="561"/>
      <c r="F51" s="561"/>
      <c r="G51" s="561"/>
    </row>
    <row r="52" spans="1:7" ht="20.100000000000001" hidden="1" customHeight="1">
      <c r="A52" s="774"/>
      <c r="B52" s="778" t="s">
        <v>391</v>
      </c>
      <c r="C52" s="779">
        <f>+D14</f>
        <v>0.13</v>
      </c>
      <c r="D52" s="774"/>
      <c r="E52" s="561"/>
      <c r="F52" s="561"/>
      <c r="G52" s="561"/>
    </row>
    <row r="53" spans="1:7" ht="20.100000000000001" hidden="1" customHeight="1">
      <c r="A53" s="774"/>
      <c r="B53" s="773" t="s">
        <v>392</v>
      </c>
      <c r="C53" s="780">
        <f>TRUNC((C50+C51+C52)/3*10000)/10000</f>
        <v>0.14000000000000001</v>
      </c>
      <c r="D53" s="774"/>
      <c r="E53" s="561"/>
      <c r="F53" s="561"/>
      <c r="G53" s="561"/>
    </row>
    <row r="54" spans="1:7" ht="20.100000000000001" hidden="1" customHeight="1">
      <c r="A54" s="774"/>
      <c r="B54" s="774"/>
      <c r="C54" s="774"/>
      <c r="D54" s="561"/>
      <c r="E54" s="561"/>
      <c r="F54" s="561"/>
      <c r="G54" s="561"/>
    </row>
    <row r="55" spans="1:7" ht="20.100000000000001" hidden="1" customHeight="1">
      <c r="A55" s="561" t="s">
        <v>302</v>
      </c>
      <c r="B55" s="773" t="s">
        <v>389</v>
      </c>
      <c r="C55" s="765" t="s">
        <v>301</v>
      </c>
      <c r="F55" s="561"/>
    </row>
    <row r="56" spans="1:7" ht="20.100000000000001" hidden="1" customHeight="1">
      <c r="B56" s="781" t="s">
        <v>303</v>
      </c>
      <c r="C56" s="782">
        <f>+D20</f>
        <v>0.122</v>
      </c>
      <c r="F56" s="561"/>
    </row>
    <row r="57" spans="1:7" ht="20.100000000000001" hidden="1" customHeight="1">
      <c r="B57" s="783" t="s">
        <v>304</v>
      </c>
      <c r="C57" s="784"/>
      <c r="F57" s="561"/>
    </row>
    <row r="58" spans="1:7" ht="20.100000000000001" hidden="1" customHeight="1">
      <c r="B58" s="785" t="s">
        <v>305</v>
      </c>
      <c r="C58" s="786"/>
      <c r="F58" s="561"/>
    </row>
    <row r="59" spans="1:7" ht="20.100000000000001" hidden="1" customHeight="1">
      <c r="F59" s="561"/>
    </row>
    <row r="60" spans="1:7" ht="20.100000000000001" hidden="1" customHeight="1">
      <c r="F60" s="561"/>
    </row>
    <row r="61" spans="1:7" ht="20.100000000000001" hidden="1" customHeight="1">
      <c r="F61" s="561"/>
    </row>
    <row r="62" spans="1:7" ht="20.100000000000001" customHeight="1">
      <c r="F62" s="561"/>
    </row>
    <row r="63" spans="1:7" ht="20.100000000000001" customHeight="1">
      <c r="F63" s="561"/>
    </row>
    <row r="64" spans="1:7" ht="20.100000000000001" customHeight="1">
      <c r="F64" s="561"/>
    </row>
    <row r="65" spans="6:6" ht="20.100000000000001" customHeight="1">
      <c r="F65" s="561"/>
    </row>
    <row r="66" spans="6:6" ht="20.100000000000001" customHeight="1">
      <c r="F66" s="561"/>
    </row>
    <row r="67" spans="6:6" ht="20.100000000000001" customHeight="1">
      <c r="F67" s="561"/>
    </row>
    <row r="68" spans="6:6" ht="20.100000000000001" customHeight="1">
      <c r="F68" s="561"/>
    </row>
    <row r="69" spans="6:6" ht="20.100000000000001" customHeight="1">
      <c r="F69" s="561"/>
    </row>
    <row r="70" spans="6:6" ht="20.100000000000001" customHeight="1">
      <c r="F70" s="561"/>
    </row>
    <row r="71" spans="6:6" ht="20.100000000000001" customHeight="1">
      <c r="F71" s="561"/>
    </row>
    <row r="72" spans="6:6" ht="20.100000000000001" customHeight="1">
      <c r="F72" s="561"/>
    </row>
    <row r="73" spans="6:6" ht="20.100000000000001" customHeight="1">
      <c r="F73" s="561"/>
    </row>
    <row r="74" spans="6:6" ht="20.100000000000001" customHeight="1">
      <c r="F74" s="561"/>
    </row>
    <row r="75" spans="6:6" ht="20.100000000000001" customHeight="1">
      <c r="F75" s="561"/>
    </row>
    <row r="76" spans="6:6" ht="20.100000000000001" customHeight="1">
      <c r="F76" s="561"/>
    </row>
    <row r="77" spans="6:6" ht="20.100000000000001" customHeight="1">
      <c r="F77" s="561"/>
    </row>
    <row r="78" spans="6:6" ht="20.100000000000001" customHeight="1">
      <c r="F78" s="561"/>
    </row>
    <row r="79" spans="6:6" ht="20.100000000000001" customHeight="1">
      <c r="F79" s="561"/>
    </row>
    <row r="80" spans="6:6" ht="20.100000000000001" customHeight="1">
      <c r="F80" s="561"/>
    </row>
    <row r="81" spans="6:6" ht="20.100000000000001" customHeight="1">
      <c r="F81" s="561"/>
    </row>
    <row r="82" spans="6:6" ht="20.100000000000001" customHeight="1">
      <c r="F82" s="561"/>
    </row>
    <row r="83" spans="6:6" ht="20.100000000000001" customHeight="1">
      <c r="F83" s="561"/>
    </row>
    <row r="84" spans="6:6" ht="20.100000000000001" customHeight="1">
      <c r="F84" s="561"/>
    </row>
    <row r="85" spans="6:6" ht="20.100000000000001" customHeight="1">
      <c r="F85" s="561"/>
    </row>
    <row r="86" spans="6:6" ht="20.100000000000001" customHeight="1">
      <c r="F86" s="561"/>
    </row>
    <row r="87" spans="6:6" ht="20.100000000000001" customHeight="1">
      <c r="F87" s="561"/>
    </row>
    <row r="88" spans="6:6" ht="20.100000000000001" customHeight="1">
      <c r="F88" s="561"/>
    </row>
    <row r="89" spans="6:6" ht="20.100000000000001" customHeight="1">
      <c r="F89" s="561"/>
    </row>
    <row r="90" spans="6:6" ht="20.100000000000001" customHeight="1">
      <c r="F90" s="561"/>
    </row>
    <row r="91" spans="6:6" ht="20.100000000000001" customHeight="1">
      <c r="F91" s="561"/>
    </row>
    <row r="92" spans="6:6" ht="20.100000000000001" customHeight="1">
      <c r="F92" s="561"/>
    </row>
    <row r="93" spans="6:6" ht="20.100000000000001" customHeight="1">
      <c r="F93" s="561"/>
    </row>
    <row r="94" spans="6:6" ht="20.100000000000001" customHeight="1">
      <c r="F94" s="561"/>
    </row>
    <row r="95" spans="6:6" ht="20.100000000000001" customHeight="1">
      <c r="F95" s="561"/>
    </row>
    <row r="96" spans="6:6" ht="20.100000000000001" customHeight="1">
      <c r="F96" s="561"/>
    </row>
    <row r="97" spans="6:6" ht="20.100000000000001" customHeight="1">
      <c r="F97" s="561"/>
    </row>
    <row r="98" spans="6:6" ht="20.100000000000001" customHeight="1">
      <c r="F98" s="561"/>
    </row>
    <row r="99" spans="6:6" ht="20.100000000000001" customHeight="1">
      <c r="F99" s="561"/>
    </row>
    <row r="100" spans="6:6" ht="20.100000000000001" customHeight="1">
      <c r="F100" s="561"/>
    </row>
    <row r="101" spans="6:6" ht="20.100000000000001" customHeight="1">
      <c r="F101" s="561"/>
    </row>
    <row r="102" spans="6:6" ht="20.100000000000001" customHeight="1">
      <c r="F102" s="561"/>
    </row>
    <row r="103" spans="6:6" ht="20.100000000000001" customHeight="1">
      <c r="F103" s="561"/>
    </row>
    <row r="104" spans="6:6" ht="20.100000000000001" customHeight="1">
      <c r="F104" s="561"/>
    </row>
    <row r="105" spans="6:6" ht="20.100000000000001" customHeight="1">
      <c r="F105" s="561"/>
    </row>
    <row r="106" spans="6:6" ht="20.100000000000001" customHeight="1">
      <c r="F106" s="561"/>
    </row>
    <row r="107" spans="6:6" ht="20.100000000000001" customHeight="1">
      <c r="F107" s="561"/>
    </row>
    <row r="108" spans="6:6" ht="20.100000000000001" customHeight="1">
      <c r="F108" s="561"/>
    </row>
    <row r="109" spans="6:6" ht="20.100000000000001" customHeight="1">
      <c r="F109" s="561"/>
    </row>
    <row r="110" spans="6:6" ht="20.100000000000001" customHeight="1">
      <c r="F110" s="561"/>
    </row>
    <row r="111" spans="6:6" ht="20.100000000000001" customHeight="1">
      <c r="F111" s="561"/>
    </row>
    <row r="112" spans="6:6" ht="20.100000000000001" customHeight="1">
      <c r="F112" s="561"/>
    </row>
    <row r="113" spans="6:6" ht="20.100000000000001" customHeight="1">
      <c r="F113" s="561"/>
    </row>
    <row r="114" spans="6:6" ht="20.100000000000001" customHeight="1">
      <c r="F114" s="561"/>
    </row>
    <row r="115" spans="6:6" ht="20.100000000000001" customHeight="1">
      <c r="F115" s="561"/>
    </row>
    <row r="116" spans="6:6" ht="20.100000000000001" customHeight="1">
      <c r="F116" s="561"/>
    </row>
    <row r="117" spans="6:6" ht="20.100000000000001" customHeight="1">
      <c r="F117" s="561"/>
    </row>
    <row r="118" spans="6:6" ht="20.100000000000001" customHeight="1">
      <c r="F118" s="561"/>
    </row>
    <row r="119" spans="6:6" ht="20.100000000000001" customHeight="1">
      <c r="F119" s="561"/>
    </row>
    <row r="120" spans="6:6" ht="20.100000000000001" customHeight="1">
      <c r="F120" s="561"/>
    </row>
    <row r="121" spans="6:6" ht="20.100000000000001" customHeight="1">
      <c r="F121" s="561"/>
    </row>
    <row r="122" spans="6:6" ht="20.100000000000001" customHeight="1">
      <c r="F122" s="561"/>
    </row>
    <row r="123" spans="6:6" ht="20.100000000000001" customHeight="1">
      <c r="F123" s="561"/>
    </row>
    <row r="124" spans="6:6" ht="20.100000000000001" customHeight="1">
      <c r="F124" s="561"/>
    </row>
    <row r="125" spans="6:6" ht="20.100000000000001" customHeight="1">
      <c r="F125" s="561"/>
    </row>
    <row r="126" spans="6:6" ht="20.100000000000001" customHeight="1">
      <c r="F126" s="561"/>
    </row>
    <row r="127" spans="6:6" ht="20.100000000000001" customHeight="1">
      <c r="F127" s="561"/>
    </row>
    <row r="128" spans="6:6" ht="20.100000000000001" customHeight="1">
      <c r="F128" s="561"/>
    </row>
    <row r="129" spans="6:6" ht="20.100000000000001" customHeight="1">
      <c r="F129" s="561"/>
    </row>
    <row r="130" spans="6:6" ht="20.100000000000001" customHeight="1">
      <c r="F130" s="561"/>
    </row>
    <row r="131" spans="6:6" ht="20.100000000000001" customHeight="1">
      <c r="F131" s="561"/>
    </row>
    <row r="132" spans="6:6" ht="20.100000000000001" customHeight="1">
      <c r="F132" s="561"/>
    </row>
    <row r="133" spans="6:6" ht="20.100000000000001" customHeight="1">
      <c r="F133" s="561"/>
    </row>
    <row r="134" spans="6:6" ht="20.100000000000001" customHeight="1">
      <c r="F134" s="561"/>
    </row>
    <row r="135" spans="6:6" ht="20.100000000000001" customHeight="1">
      <c r="F135" s="561"/>
    </row>
    <row r="136" spans="6:6" ht="20.100000000000001" customHeight="1">
      <c r="F136" s="561"/>
    </row>
    <row r="137" spans="6:6" ht="20.100000000000001" customHeight="1">
      <c r="F137" s="561"/>
    </row>
    <row r="138" spans="6:6" ht="20.100000000000001" customHeight="1">
      <c r="F138" s="561"/>
    </row>
    <row r="139" spans="6:6" ht="20.100000000000001" customHeight="1">
      <c r="F139" s="561"/>
    </row>
    <row r="140" spans="6:6" ht="20.100000000000001" customHeight="1">
      <c r="F140" s="561"/>
    </row>
    <row r="141" spans="6:6" ht="20.100000000000001" customHeight="1">
      <c r="F141" s="561"/>
    </row>
    <row r="142" spans="6:6" ht="20.100000000000001" customHeight="1">
      <c r="F142" s="561"/>
    </row>
    <row r="143" spans="6:6" ht="20.100000000000001" customHeight="1">
      <c r="F143" s="561"/>
    </row>
    <row r="144" spans="6:6" ht="20.100000000000001" customHeight="1">
      <c r="F144" s="561"/>
    </row>
    <row r="145" spans="6:6" ht="20.100000000000001" customHeight="1">
      <c r="F145" s="561"/>
    </row>
    <row r="146" spans="6:6" ht="20.100000000000001" customHeight="1">
      <c r="F146" s="561"/>
    </row>
    <row r="147" spans="6:6" ht="20.100000000000001" customHeight="1">
      <c r="F147" s="561"/>
    </row>
    <row r="148" spans="6:6" ht="20.100000000000001" customHeight="1">
      <c r="F148" s="561"/>
    </row>
    <row r="149" spans="6:6" ht="20.100000000000001" customHeight="1">
      <c r="F149" s="561"/>
    </row>
    <row r="150" spans="6:6" ht="20.100000000000001" customHeight="1">
      <c r="F150" s="561"/>
    </row>
    <row r="151" spans="6:6" ht="20.100000000000001" customHeight="1">
      <c r="F151" s="561"/>
    </row>
    <row r="152" spans="6:6" ht="20.100000000000001" customHeight="1">
      <c r="F152" s="561"/>
    </row>
    <row r="153" spans="6:6" ht="20.100000000000001" customHeight="1">
      <c r="F153" s="561"/>
    </row>
    <row r="154" spans="6:6" ht="20.100000000000001" customHeight="1">
      <c r="F154" s="561"/>
    </row>
    <row r="155" spans="6:6" ht="20.100000000000001" customHeight="1">
      <c r="F155" s="561"/>
    </row>
    <row r="156" spans="6:6" ht="20.100000000000001" customHeight="1">
      <c r="F156" s="561"/>
    </row>
    <row r="157" spans="6:6" ht="20.100000000000001" customHeight="1">
      <c r="F157" s="561"/>
    </row>
    <row r="158" spans="6:6" ht="20.100000000000001" customHeight="1">
      <c r="F158" s="561"/>
    </row>
    <row r="159" spans="6:6" ht="20.100000000000001" customHeight="1">
      <c r="F159" s="561"/>
    </row>
    <row r="160" spans="6:6" ht="20.100000000000001" customHeight="1">
      <c r="F160" s="561"/>
    </row>
    <row r="161" spans="6:6" ht="20.100000000000001" customHeight="1">
      <c r="F161" s="561"/>
    </row>
    <row r="162" spans="6:6" ht="20.100000000000001" customHeight="1">
      <c r="F162" s="561"/>
    </row>
    <row r="163" spans="6:6" ht="20.100000000000001" customHeight="1">
      <c r="F163" s="561"/>
    </row>
    <row r="164" spans="6:6" ht="20.100000000000001" customHeight="1">
      <c r="F164" s="561"/>
    </row>
    <row r="165" spans="6:6" ht="20.100000000000001" customHeight="1">
      <c r="F165" s="561"/>
    </row>
    <row r="166" spans="6:6" ht="20.100000000000001" customHeight="1">
      <c r="F166" s="561"/>
    </row>
    <row r="167" spans="6:6" ht="20.100000000000001" customHeight="1">
      <c r="F167" s="561"/>
    </row>
    <row r="168" spans="6:6" ht="20.100000000000001" customHeight="1">
      <c r="F168" s="561"/>
    </row>
    <row r="169" spans="6:6" ht="20.100000000000001" customHeight="1">
      <c r="F169" s="561"/>
    </row>
    <row r="170" spans="6:6" ht="20.100000000000001" customHeight="1">
      <c r="F170" s="561"/>
    </row>
    <row r="171" spans="6:6" ht="20.100000000000001" customHeight="1">
      <c r="F171" s="561"/>
    </row>
    <row r="172" spans="6:6" ht="20.100000000000001" customHeight="1">
      <c r="F172" s="561"/>
    </row>
    <row r="173" spans="6:6" ht="20.100000000000001" customHeight="1">
      <c r="F173" s="561"/>
    </row>
    <row r="174" spans="6:6" ht="20.100000000000001" customHeight="1">
      <c r="F174" s="561"/>
    </row>
    <row r="175" spans="6:6" ht="20.100000000000001" customHeight="1">
      <c r="F175" s="561"/>
    </row>
    <row r="176" spans="6:6" ht="20.100000000000001" customHeight="1">
      <c r="F176" s="561"/>
    </row>
    <row r="177" spans="6:6" ht="20.100000000000001" customHeight="1">
      <c r="F177" s="561"/>
    </row>
    <row r="178" spans="6:6" ht="20.100000000000001" customHeight="1">
      <c r="F178" s="561"/>
    </row>
    <row r="179" spans="6:6" ht="20.100000000000001" customHeight="1">
      <c r="F179" s="561"/>
    </row>
    <row r="180" spans="6:6" ht="20.100000000000001" customHeight="1">
      <c r="F180" s="561"/>
    </row>
  </sheetData>
  <mergeCells count="24">
    <mergeCell ref="B11:C11"/>
    <mergeCell ref="B12:C12"/>
    <mergeCell ref="B13:C13"/>
    <mergeCell ref="A11:A13"/>
    <mergeCell ref="A14:A16"/>
    <mergeCell ref="A43:B45"/>
    <mergeCell ref="A28:A31"/>
    <mergeCell ref="A32:A35"/>
    <mergeCell ref="A20:A23"/>
    <mergeCell ref="A24:A27"/>
    <mergeCell ref="D42:E42"/>
    <mergeCell ref="B14:C14"/>
    <mergeCell ref="B15:C15"/>
    <mergeCell ref="B16:C16"/>
    <mergeCell ref="A42:B42"/>
    <mergeCell ref="F5:G6"/>
    <mergeCell ref="D5:E6"/>
    <mergeCell ref="B5:C6"/>
    <mergeCell ref="B9:C9"/>
    <mergeCell ref="A5:A6"/>
    <mergeCell ref="B7:C7"/>
    <mergeCell ref="A7:A10"/>
    <mergeCell ref="B10:C10"/>
    <mergeCell ref="B8:C8"/>
  </mergeCells>
  <phoneticPr fontId="6" type="noConversion"/>
  <printOptions horizontalCentered="1"/>
  <pageMargins left="0.78740157480314965" right="0.78740157480314965" top="0.98425196850393704" bottom="0.98425196850393704" header="0.51181102362204722" footer="0.51181102362204722"/>
  <pageSetup paperSize="9" scale="87" fitToHeight="100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I23"/>
  <sheetViews>
    <sheetView showZeros="0" view="pageBreakPreview" zoomScaleNormal="100" zoomScaleSheetLayoutView="100" workbookViewId="0">
      <selection activeCell="F6" sqref="F6"/>
    </sheetView>
  </sheetViews>
  <sheetFormatPr defaultColWidth="8" defaultRowHeight="20.100000000000001" customHeight="1"/>
  <cols>
    <col min="1" max="1" width="4.6640625" style="628" customWidth="1"/>
    <col min="2" max="2" width="17.109375" style="628" customWidth="1"/>
    <col min="3" max="3" width="16.5546875" style="628" customWidth="1"/>
    <col min="4" max="4" width="12.21875" style="628" customWidth="1"/>
    <col min="5" max="5" width="8.109375" style="628" customWidth="1"/>
    <col min="6" max="6" width="13.6640625" style="628" customWidth="1"/>
    <col min="7" max="7" width="4.5546875" style="628" bestFit="1" customWidth="1"/>
    <col min="8" max="8" width="13.33203125" style="628" bestFit="1" customWidth="1"/>
    <col min="9" max="9" width="0" style="628" hidden="1" customWidth="1"/>
    <col min="10" max="16384" width="8" style="628"/>
  </cols>
  <sheetData>
    <row r="1" spans="1:9" ht="20.100000000000001" customHeight="1">
      <c r="A1" s="198" t="str">
        <f>"&lt; 표 "&amp;I1&amp;" &gt;"</f>
        <v>&lt; 표 3 &gt;</v>
      </c>
      <c r="B1" s="680"/>
      <c r="C1" s="681"/>
      <c r="D1" s="681"/>
      <c r="E1" s="681"/>
      <c r="F1" s="681"/>
      <c r="G1" s="627"/>
      <c r="I1" s="199" t="s">
        <v>816</v>
      </c>
    </row>
    <row r="2" spans="1:9" ht="19.5" customHeight="1">
      <c r="A2" s="629" t="s">
        <v>394</v>
      </c>
      <c r="B2" s="682"/>
      <c r="C2" s="627"/>
      <c r="D2" s="627"/>
      <c r="E2" s="627"/>
      <c r="F2" s="627"/>
      <c r="G2" s="627"/>
      <c r="H2" s="683"/>
    </row>
    <row r="4" spans="1:9" ht="19.5" customHeight="1">
      <c r="A4" s="94"/>
      <c r="B4" s="94"/>
      <c r="F4" s="630" t="s">
        <v>395</v>
      </c>
      <c r="G4" s="630"/>
    </row>
    <row r="5" spans="1:9" ht="26.25" customHeight="1">
      <c r="A5" s="631" t="s">
        <v>121</v>
      </c>
      <c r="B5" s="631"/>
      <c r="C5" s="632" t="s">
        <v>396</v>
      </c>
      <c r="D5" s="632" t="s">
        <v>397</v>
      </c>
      <c r="E5" s="684" t="s">
        <v>122</v>
      </c>
      <c r="F5" s="633" t="s">
        <v>123</v>
      </c>
      <c r="G5" s="685"/>
    </row>
    <row r="6" spans="1:9" ht="26.25" customHeight="1">
      <c r="A6" s="686" t="s">
        <v>876</v>
      </c>
      <c r="B6" s="686"/>
      <c r="C6" s="514" t="s">
        <v>1272</v>
      </c>
      <c r="D6" s="632"/>
      <c r="E6" s="633"/>
      <c r="F6" s="687">
        <f>+내역서!J65</f>
        <v>0</v>
      </c>
      <c r="G6" s="685"/>
    </row>
    <row r="7" spans="1:9" ht="26.25" customHeight="1">
      <c r="A7" s="856" t="s">
        <v>1283</v>
      </c>
      <c r="B7" s="686"/>
      <c r="C7" s="654" t="s">
        <v>400</v>
      </c>
      <c r="D7" s="688">
        <f>+工총괄!F9+工총괄!F12</f>
        <v>0</v>
      </c>
      <c r="E7" s="689">
        <f>+조달청제비율!F8</f>
        <v>5.8000000000000003E-2</v>
      </c>
      <c r="F7" s="693">
        <f>IF(E7&gt;0,TRUNC($D$7*E7),"")</f>
        <v>0</v>
      </c>
      <c r="G7" s="690"/>
      <c r="H7" s="691"/>
    </row>
    <row r="8" spans="1:9" ht="26.25" customHeight="1">
      <c r="A8" s="856" t="s">
        <v>1285</v>
      </c>
      <c r="B8" s="686"/>
      <c r="C8" s="850" t="s">
        <v>1272</v>
      </c>
      <c r="D8" s="857"/>
      <c r="E8" s="858"/>
      <c r="F8" s="859">
        <f>+내역서!J68</f>
        <v>0</v>
      </c>
      <c r="G8" s="690"/>
      <c r="H8" s="691"/>
    </row>
    <row r="9" spans="1:9" ht="26.25" customHeight="1">
      <c r="A9" s="855"/>
      <c r="B9" s="696" t="s">
        <v>548</v>
      </c>
      <c r="C9" s="697"/>
      <c r="D9" s="698"/>
      <c r="E9" s="699">
        <f>SUM(E7:E7)</f>
        <v>5.8000000000000003E-2</v>
      </c>
      <c r="F9" s="700">
        <f>SUM(F7:F8)</f>
        <v>0</v>
      </c>
      <c r="G9" s="663"/>
    </row>
    <row r="10" spans="1:9" ht="26.25" customHeight="1">
      <c r="A10" s="898" t="s">
        <v>17</v>
      </c>
      <c r="B10" s="660" t="s">
        <v>550</v>
      </c>
      <c r="C10" s="574" t="s">
        <v>124</v>
      </c>
      <c r="D10" s="636">
        <f>+工총괄!F10</f>
        <v>0</v>
      </c>
      <c r="E10" s="701"/>
      <c r="F10" s="853" t="s">
        <v>658</v>
      </c>
      <c r="G10" s="690"/>
      <c r="H10" s="579"/>
    </row>
    <row r="11" spans="1:9" ht="26.25" customHeight="1">
      <c r="A11" s="899"/>
      <c r="B11" s="665" t="s">
        <v>551</v>
      </c>
      <c r="C11" s="581" t="s">
        <v>19</v>
      </c>
      <c r="D11" s="640">
        <f>+D10</f>
        <v>0</v>
      </c>
      <c r="E11" s="692"/>
      <c r="F11" s="694" t="s">
        <v>658</v>
      </c>
      <c r="G11" s="690"/>
      <c r="H11" s="579"/>
    </row>
    <row r="12" spans="1:9" ht="26.25" customHeight="1">
      <c r="A12" s="899"/>
      <c r="B12" s="665" t="s">
        <v>552</v>
      </c>
      <c r="C12" s="581" t="s">
        <v>11</v>
      </c>
      <c r="D12" s="640"/>
      <c r="E12" s="692"/>
      <c r="F12" s="694" t="s">
        <v>658</v>
      </c>
      <c r="G12" s="690"/>
      <c r="H12" s="579"/>
    </row>
    <row r="13" spans="1:9" ht="26.25" customHeight="1">
      <c r="A13" s="900"/>
      <c r="B13" s="665" t="s">
        <v>549</v>
      </c>
      <c r="C13" s="581" t="s">
        <v>407</v>
      </c>
      <c r="D13" s="640">
        <f>+工총괄!F12</f>
        <v>0</v>
      </c>
      <c r="E13" s="692">
        <f>+경비율비교!E18</f>
        <v>3.6999999999999998E-2</v>
      </c>
      <c r="F13" s="693">
        <f>IF(E13&gt;0,TRUNC($D$13*E13),"")</f>
        <v>0</v>
      </c>
      <c r="G13" s="690"/>
      <c r="H13" s="579"/>
    </row>
    <row r="14" spans="1:9" ht="26.25" customHeight="1">
      <c r="A14" s="900"/>
      <c r="B14" s="56" t="s">
        <v>125</v>
      </c>
      <c r="C14" s="695" t="s">
        <v>126</v>
      </c>
      <c r="D14" s="645">
        <f>+D13</f>
        <v>0</v>
      </c>
      <c r="E14" s="702">
        <f>+경비율비교!E19</f>
        <v>1.01E-2</v>
      </c>
      <c r="F14" s="703">
        <f>IF(E14&gt;0,TRUNC($D$14*E14),"")</f>
        <v>0</v>
      </c>
      <c r="G14" s="690"/>
      <c r="H14" s="579"/>
    </row>
    <row r="15" spans="1:9" ht="26.25" customHeight="1">
      <c r="A15" s="901"/>
      <c r="B15" s="696" t="s">
        <v>18</v>
      </c>
      <c r="C15" s="648"/>
      <c r="D15" s="649"/>
      <c r="E15" s="650"/>
      <c r="F15" s="704">
        <f>SUM(F10:F14)</f>
        <v>0</v>
      </c>
      <c r="G15" s="663"/>
      <c r="H15" s="579"/>
    </row>
    <row r="16" spans="1:9" ht="26.25" customHeight="1">
      <c r="A16" s="686" t="s">
        <v>855</v>
      </c>
      <c r="B16" s="686"/>
      <c r="C16" s="648" t="s">
        <v>408</v>
      </c>
      <c r="D16" s="649">
        <f>+工총괄!F9+工총괄!F10</f>
        <v>0</v>
      </c>
      <c r="E16" s="650">
        <f>+경비율비교!E20</f>
        <v>2.93E-2</v>
      </c>
      <c r="F16" s="704">
        <f>IF(E16&gt;0,TRUNC(($D$16*E16)+H16),"")</f>
        <v>0</v>
      </c>
      <c r="G16" s="663"/>
      <c r="H16" s="705"/>
      <c r="I16" s="579"/>
    </row>
    <row r="17" spans="1:8" ht="26.25" customHeight="1">
      <c r="A17" s="686" t="s">
        <v>127</v>
      </c>
      <c r="B17" s="686"/>
      <c r="C17" s="706" t="s">
        <v>128</v>
      </c>
      <c r="D17" s="649">
        <f>+工총괄!F9+工총괄!F10+工총괄!F14</f>
        <v>0</v>
      </c>
      <c r="E17" s="650"/>
      <c r="F17" s="852" t="s">
        <v>658</v>
      </c>
      <c r="G17" s="663"/>
      <c r="H17" s="579"/>
    </row>
    <row r="18" spans="1:8" ht="26.25" customHeight="1">
      <c r="A18" s="707" t="s">
        <v>264</v>
      </c>
      <c r="B18" s="707"/>
      <c r="C18" s="648" t="str">
        <f>+C10</f>
        <v>직 접 노 무 비</v>
      </c>
      <c r="D18" s="649">
        <f>+D10</f>
        <v>0</v>
      </c>
      <c r="E18" s="650"/>
      <c r="F18" s="852" t="s">
        <v>658</v>
      </c>
      <c r="G18" s="663"/>
      <c r="H18" s="579"/>
    </row>
    <row r="19" spans="1:8" ht="26.25" customHeight="1">
      <c r="A19" s="708" t="s">
        <v>205</v>
      </c>
      <c r="B19" s="708"/>
      <c r="C19" s="709"/>
      <c r="D19" s="709"/>
      <c r="E19" s="710"/>
      <c r="F19" s="711">
        <f>SUM(F15:F18)+F9+F6</f>
        <v>0</v>
      </c>
      <c r="G19" s="712"/>
    </row>
    <row r="20" spans="1:8" ht="20.25" customHeight="1">
      <c r="A20" s="628" t="s">
        <v>129</v>
      </c>
    </row>
    <row r="21" spans="1:8" ht="20.25" customHeight="1">
      <c r="A21" s="628" t="str">
        <f>"주2) 기타경비율 : "&amp;조달청제비율!A1&amp;" 참조"</f>
        <v>주2) 기타경비율 : &lt; 표 3-1 &gt; 참조</v>
      </c>
    </row>
    <row r="22" spans="1:8" ht="20.25" customHeight="1">
      <c r="A22" s="628" t="str">
        <f>"주3) 보험료율 : "&amp;보험료!A1&amp;" 참조"</f>
        <v>주3) 보험료율 : &lt; 표 3-2 &gt; 참조</v>
      </c>
    </row>
    <row r="23" spans="1:8" ht="20.25" customHeight="1">
      <c r="A23" s="628" t="str">
        <f>"주4) 산업안전보건관리비 : "&amp;산업안전관리!A1&amp;" 참조"</f>
        <v>주4) 산업안전보건관리비 : &lt; 표 3-3 &gt; 참조</v>
      </c>
    </row>
  </sheetData>
  <mergeCells count="1">
    <mergeCell ref="A10:A15"/>
  </mergeCells>
  <phoneticPr fontId="6"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AA51"/>
  <sheetViews>
    <sheetView showZeros="0" view="pageBreakPreview" zoomScaleNormal="100" zoomScaleSheetLayoutView="100" workbookViewId="0">
      <selection activeCell="L24" sqref="L24"/>
    </sheetView>
  </sheetViews>
  <sheetFormatPr defaultColWidth="8" defaultRowHeight="20.100000000000001" customHeight="1"/>
  <cols>
    <col min="1" max="1" width="17.77734375" style="521" customWidth="1"/>
    <col min="2" max="2" width="14.5546875" style="521" bestFit="1" customWidth="1"/>
    <col min="3" max="12" width="9.21875" style="521" customWidth="1"/>
    <col min="13" max="13" width="8" style="521"/>
    <col min="14" max="14" width="0" style="521" hidden="1" customWidth="1"/>
    <col min="15" max="16384" width="8" style="521"/>
  </cols>
  <sheetData>
    <row r="1" spans="1:21" ht="20.100000000000001" customHeight="1">
      <c r="A1" s="198" t="str">
        <f>"&lt; 표 "&amp;N1&amp;" &gt;"</f>
        <v>&lt; 표 3-1 &gt;</v>
      </c>
      <c r="C1" s="522"/>
      <c r="D1" s="522"/>
      <c r="E1" s="522"/>
      <c r="F1" s="522"/>
      <c r="N1" s="199" t="s">
        <v>817</v>
      </c>
    </row>
    <row r="2" spans="1:21" s="526" customFormat="1" ht="22.5">
      <c r="A2" s="523" t="s">
        <v>633</v>
      </c>
      <c r="B2" s="524"/>
      <c r="C2" s="523"/>
      <c r="D2" s="523"/>
      <c r="E2" s="523"/>
      <c r="F2" s="523"/>
      <c r="G2" s="524"/>
      <c r="H2" s="524"/>
      <c r="I2" s="524"/>
      <c r="J2" s="524"/>
      <c r="K2" s="524"/>
      <c r="L2" s="524"/>
      <c r="M2" s="525"/>
    </row>
    <row r="3" spans="1:21" s="530" customFormat="1" ht="8.25" customHeight="1">
      <c r="A3" s="527"/>
      <c r="B3" s="528"/>
      <c r="C3" s="527"/>
      <c r="D3" s="527"/>
      <c r="E3" s="527"/>
      <c r="F3" s="527"/>
      <c r="G3" s="528"/>
      <c r="H3" s="528"/>
      <c r="I3" s="528"/>
      <c r="J3" s="529"/>
      <c r="K3" s="529"/>
      <c r="L3" s="529"/>
      <c r="M3" s="527"/>
    </row>
    <row r="4" spans="1:21" s="532" customFormat="1" ht="13.5">
      <c r="A4" s="326"/>
      <c r="B4" s="531"/>
      <c r="C4" s="204"/>
      <c r="D4" s="204"/>
      <c r="E4" s="204"/>
      <c r="F4" s="204"/>
      <c r="G4" s="531"/>
      <c r="H4" s="528"/>
      <c r="I4" s="528"/>
      <c r="L4" s="533" t="s">
        <v>634</v>
      </c>
    </row>
    <row r="5" spans="1:21" s="532" customFormat="1" ht="18" customHeight="1">
      <c r="A5" s="907" t="s">
        <v>212</v>
      </c>
      <c r="B5" s="904" t="s">
        <v>231</v>
      </c>
      <c r="C5" s="534" t="s">
        <v>970</v>
      </c>
      <c r="D5" s="534"/>
      <c r="E5" s="534"/>
      <c r="F5" s="534"/>
      <c r="G5" s="534" t="s">
        <v>971</v>
      </c>
      <c r="H5" s="534"/>
      <c r="I5" s="534"/>
      <c r="J5" s="534"/>
      <c r="K5" s="534"/>
      <c r="L5" s="534"/>
      <c r="M5" s="535"/>
    </row>
    <row r="6" spans="1:21" s="532" customFormat="1" ht="18" customHeight="1">
      <c r="A6" s="907"/>
      <c r="B6" s="905"/>
      <c r="C6" s="902" t="s">
        <v>416</v>
      </c>
      <c r="D6" s="903"/>
      <c r="E6" s="534" t="s">
        <v>417</v>
      </c>
      <c r="F6" s="534"/>
      <c r="G6" s="534" t="s">
        <v>416</v>
      </c>
      <c r="H6" s="534"/>
      <c r="I6" s="534"/>
      <c r="J6" s="534" t="s">
        <v>417</v>
      </c>
      <c r="K6" s="534"/>
      <c r="L6" s="534"/>
      <c r="M6" s="255"/>
    </row>
    <row r="7" spans="1:21" s="532" customFormat="1" ht="18" customHeight="1">
      <c r="A7" s="908"/>
      <c r="B7" s="906"/>
      <c r="C7" s="536" t="s">
        <v>170</v>
      </c>
      <c r="D7" s="536" t="s">
        <v>171</v>
      </c>
      <c r="E7" s="536" t="s">
        <v>170</v>
      </c>
      <c r="F7" s="536" t="s">
        <v>171</v>
      </c>
      <c r="G7" s="537" t="s">
        <v>418</v>
      </c>
      <c r="H7" s="537" t="s">
        <v>168</v>
      </c>
      <c r="I7" s="537" t="s">
        <v>866</v>
      </c>
      <c r="J7" s="538" t="s">
        <v>418</v>
      </c>
      <c r="K7" s="539" t="s">
        <v>419</v>
      </c>
      <c r="L7" s="537" t="s">
        <v>866</v>
      </c>
      <c r="M7" s="255"/>
    </row>
    <row r="8" spans="1:21" s="546" customFormat="1" ht="17.45" customHeight="1">
      <c r="A8" s="894" t="s">
        <v>163</v>
      </c>
      <c r="B8" s="540" t="s">
        <v>215</v>
      </c>
      <c r="C8" s="541">
        <v>0.122</v>
      </c>
      <c r="D8" s="541">
        <v>0.122</v>
      </c>
      <c r="E8" s="541">
        <v>5.8000000000000003E-2</v>
      </c>
      <c r="F8" s="542">
        <v>5.8000000000000003E-2</v>
      </c>
      <c r="G8" s="543">
        <v>0.13700000000000001</v>
      </c>
      <c r="H8" s="544">
        <v>0.13700000000000001</v>
      </c>
      <c r="I8" s="544">
        <v>0.13700000000000001</v>
      </c>
      <c r="J8" s="544">
        <v>6.5000000000000002E-2</v>
      </c>
      <c r="K8" s="544">
        <v>6.4000000000000001E-2</v>
      </c>
      <c r="L8" s="544">
        <v>6.5000000000000002E-2</v>
      </c>
      <c r="M8" s="255"/>
      <c r="N8" s="545"/>
      <c r="O8" s="545"/>
      <c r="P8" s="545"/>
      <c r="Q8" s="545"/>
      <c r="R8" s="545"/>
      <c r="S8" s="545"/>
      <c r="T8" s="545"/>
      <c r="U8" s="545"/>
    </row>
    <row r="9" spans="1:21" s="546" customFormat="1" ht="17.45" customHeight="1">
      <c r="A9" s="895"/>
      <c r="B9" s="547" t="s">
        <v>216</v>
      </c>
      <c r="C9" s="548">
        <v>0.122</v>
      </c>
      <c r="D9" s="548">
        <v>0.122</v>
      </c>
      <c r="E9" s="548">
        <v>5.7000000000000002E-2</v>
      </c>
      <c r="F9" s="548">
        <v>5.7000000000000002E-2</v>
      </c>
      <c r="G9" s="549">
        <v>0.13800000000000001</v>
      </c>
      <c r="H9" s="550">
        <v>0.13800000000000001</v>
      </c>
      <c r="I9" s="550">
        <v>0.13800000000000001</v>
      </c>
      <c r="J9" s="550">
        <v>6.7000000000000004E-2</v>
      </c>
      <c r="K9" s="550">
        <v>6.6000000000000003E-2</v>
      </c>
      <c r="L9" s="550">
        <v>6.7000000000000004E-2</v>
      </c>
    </row>
    <row r="10" spans="1:21" s="546" customFormat="1" ht="17.45" customHeight="1">
      <c r="A10" s="895"/>
      <c r="B10" s="547" t="s">
        <v>167</v>
      </c>
      <c r="C10" s="548">
        <v>0.12</v>
      </c>
      <c r="D10" s="548">
        <v>0.12</v>
      </c>
      <c r="E10" s="548">
        <v>0.06</v>
      </c>
      <c r="F10" s="548">
        <v>0.06</v>
      </c>
      <c r="G10" s="549">
        <v>0.13700000000000001</v>
      </c>
      <c r="H10" s="550">
        <v>0.13800000000000001</v>
      </c>
      <c r="I10" s="550">
        <v>0.13700000000000001</v>
      </c>
      <c r="J10" s="550">
        <v>6.8000000000000005E-2</v>
      </c>
      <c r="K10" s="550">
        <v>6.7000000000000004E-2</v>
      </c>
      <c r="L10" s="550">
        <v>6.8000000000000005E-2</v>
      </c>
      <c r="N10" s="545"/>
    </row>
    <row r="11" spans="1:21" s="546" customFormat="1" ht="17.45" customHeight="1">
      <c r="A11" s="896"/>
      <c r="B11" s="551" t="s">
        <v>535</v>
      </c>
      <c r="C11" s="552">
        <v>0.11700000000000001</v>
      </c>
      <c r="D11" s="552">
        <v>0.11700000000000001</v>
      </c>
      <c r="E11" s="552">
        <v>5.8000000000000003E-2</v>
      </c>
      <c r="F11" s="552">
        <v>5.8000000000000003E-2</v>
      </c>
      <c r="G11" s="553">
        <v>0.13900000000000001</v>
      </c>
      <c r="H11" s="553">
        <v>0.14000000000000001</v>
      </c>
      <c r="I11" s="553">
        <v>0.13900000000000001</v>
      </c>
      <c r="J11" s="553">
        <v>7.0999999999999994E-2</v>
      </c>
      <c r="K11" s="553">
        <v>7.0000000000000007E-2</v>
      </c>
      <c r="L11" s="553">
        <v>7.0999999999999994E-2</v>
      </c>
      <c r="N11" s="545"/>
    </row>
    <row r="12" spans="1:21" s="546" customFormat="1" ht="17.45" customHeight="1">
      <c r="A12" s="894" t="s">
        <v>164</v>
      </c>
      <c r="B12" s="540" t="s">
        <v>215</v>
      </c>
      <c r="C12" s="541">
        <v>0.11700000000000001</v>
      </c>
      <c r="D12" s="541">
        <v>0.11700000000000001</v>
      </c>
      <c r="E12" s="541">
        <v>5.8000000000000003E-2</v>
      </c>
      <c r="F12" s="541">
        <v>5.8000000000000003E-2</v>
      </c>
      <c r="G12" s="543">
        <v>0.13300000000000001</v>
      </c>
      <c r="H12" s="544">
        <v>0.13300000000000001</v>
      </c>
      <c r="I12" s="544">
        <v>0.13300000000000001</v>
      </c>
      <c r="J12" s="544">
        <v>6.8000000000000005E-2</v>
      </c>
      <c r="K12" s="544">
        <v>6.7000000000000004E-2</v>
      </c>
      <c r="L12" s="544">
        <v>6.8000000000000005E-2</v>
      </c>
    </row>
    <row r="13" spans="1:21" s="546" customFormat="1" ht="17.45" customHeight="1">
      <c r="A13" s="895"/>
      <c r="B13" s="547" t="s">
        <v>216</v>
      </c>
      <c r="C13" s="548">
        <v>0.11700000000000001</v>
      </c>
      <c r="D13" s="548">
        <v>0.11700000000000001</v>
      </c>
      <c r="E13" s="548">
        <v>5.8000000000000003E-2</v>
      </c>
      <c r="F13" s="548">
        <v>5.8000000000000003E-2</v>
      </c>
      <c r="G13" s="549">
        <v>0.13400000000000001</v>
      </c>
      <c r="H13" s="550">
        <v>0.13400000000000001</v>
      </c>
      <c r="I13" s="550">
        <v>0.13400000000000001</v>
      </c>
      <c r="J13" s="550">
        <v>7.0000000000000007E-2</v>
      </c>
      <c r="K13" s="550">
        <v>6.9000000000000006E-2</v>
      </c>
      <c r="L13" s="550">
        <v>7.0000000000000007E-2</v>
      </c>
    </row>
    <row r="14" spans="1:21" s="546" customFormat="1" ht="17.45" customHeight="1">
      <c r="A14" s="895"/>
      <c r="B14" s="547" t="s">
        <v>167</v>
      </c>
      <c r="C14" s="548">
        <v>0.115</v>
      </c>
      <c r="D14" s="548">
        <v>0.115</v>
      </c>
      <c r="E14" s="548">
        <v>6.0999999999999999E-2</v>
      </c>
      <c r="F14" s="548">
        <v>6.0999999999999999E-2</v>
      </c>
      <c r="G14" s="549">
        <v>0.13300000000000001</v>
      </c>
      <c r="H14" s="550">
        <v>0.13400000000000001</v>
      </c>
      <c r="I14" s="550">
        <v>0.13300000000000001</v>
      </c>
      <c r="J14" s="550">
        <v>7.0999999999999994E-2</v>
      </c>
      <c r="K14" s="550">
        <v>7.0000000000000007E-2</v>
      </c>
      <c r="L14" s="550">
        <v>7.0999999999999994E-2</v>
      </c>
    </row>
    <row r="15" spans="1:21" s="546" customFormat="1" ht="17.45" customHeight="1">
      <c r="A15" s="896"/>
      <c r="B15" s="551" t="s">
        <v>535</v>
      </c>
      <c r="C15" s="552">
        <v>0.112</v>
      </c>
      <c r="D15" s="552">
        <v>0.112</v>
      </c>
      <c r="E15" s="552">
        <v>5.8999999999999997E-2</v>
      </c>
      <c r="F15" s="552">
        <v>5.8999999999999997E-2</v>
      </c>
      <c r="G15" s="553">
        <v>0.13500000000000001</v>
      </c>
      <c r="H15" s="553">
        <v>0.13600000000000001</v>
      </c>
      <c r="I15" s="553">
        <v>0.13500000000000001</v>
      </c>
      <c r="J15" s="553">
        <v>7.3999999999999996E-2</v>
      </c>
      <c r="K15" s="553">
        <v>7.2999999999999995E-2</v>
      </c>
      <c r="L15" s="553">
        <v>7.3999999999999996E-2</v>
      </c>
    </row>
    <row r="16" spans="1:21" s="546" customFormat="1" ht="17.45" customHeight="1">
      <c r="A16" s="894" t="s">
        <v>165</v>
      </c>
      <c r="B16" s="540" t="s">
        <v>215</v>
      </c>
      <c r="C16" s="541">
        <v>0.115</v>
      </c>
      <c r="D16" s="541">
        <v>0.115</v>
      </c>
      <c r="E16" s="541">
        <v>5.8999999999999997E-2</v>
      </c>
      <c r="F16" s="541">
        <v>5.8999999999999997E-2</v>
      </c>
      <c r="G16" s="543">
        <v>0.13100000000000001</v>
      </c>
      <c r="H16" s="544">
        <v>0.13200000000000001</v>
      </c>
      <c r="I16" s="544">
        <v>0.13100000000000001</v>
      </c>
      <c r="J16" s="544">
        <v>7.0999999999999994E-2</v>
      </c>
      <c r="K16" s="544">
        <v>7.0000000000000007E-2</v>
      </c>
      <c r="L16" s="544">
        <v>7.0999999999999994E-2</v>
      </c>
    </row>
    <row r="17" spans="1:27" s="546" customFormat="1" ht="17.45" customHeight="1">
      <c r="A17" s="895"/>
      <c r="B17" s="547" t="s">
        <v>216</v>
      </c>
      <c r="C17" s="548">
        <v>0.115</v>
      </c>
      <c r="D17" s="548">
        <v>0.115</v>
      </c>
      <c r="E17" s="548">
        <v>5.8000000000000003E-2</v>
      </c>
      <c r="F17" s="548">
        <v>5.8000000000000003E-2</v>
      </c>
      <c r="G17" s="549">
        <v>0.13200000000000001</v>
      </c>
      <c r="H17" s="550">
        <v>0.13300000000000001</v>
      </c>
      <c r="I17" s="550">
        <v>0.13200000000000001</v>
      </c>
      <c r="J17" s="550">
        <v>7.2999999999999995E-2</v>
      </c>
      <c r="K17" s="550">
        <v>7.1999999999999995E-2</v>
      </c>
      <c r="L17" s="550">
        <v>7.2999999999999995E-2</v>
      </c>
    </row>
    <row r="18" spans="1:27" s="546" customFormat="1" ht="17.45" customHeight="1">
      <c r="A18" s="895"/>
      <c r="B18" s="547" t="s">
        <v>167</v>
      </c>
      <c r="C18" s="548">
        <v>0.113</v>
      </c>
      <c r="D18" s="548">
        <v>0.113</v>
      </c>
      <c r="E18" s="548">
        <v>6.0999999999999999E-2</v>
      </c>
      <c r="F18" s="548">
        <v>6.0999999999999999E-2</v>
      </c>
      <c r="G18" s="549">
        <v>0.13200000000000001</v>
      </c>
      <c r="H18" s="550">
        <v>0.13200000000000001</v>
      </c>
      <c r="I18" s="550">
        <v>0.13200000000000001</v>
      </c>
      <c r="J18" s="550">
        <v>7.2999999999999995E-2</v>
      </c>
      <c r="K18" s="550">
        <v>7.2999999999999995E-2</v>
      </c>
      <c r="L18" s="550">
        <v>7.2999999999999995E-2</v>
      </c>
    </row>
    <row r="19" spans="1:27" s="546" customFormat="1" ht="17.45" customHeight="1">
      <c r="A19" s="896"/>
      <c r="B19" s="551" t="s">
        <v>535</v>
      </c>
      <c r="C19" s="552">
        <v>0.11</v>
      </c>
      <c r="D19" s="552">
        <v>0.11</v>
      </c>
      <c r="E19" s="552">
        <v>5.8999999999999997E-2</v>
      </c>
      <c r="F19" s="552">
        <v>5.8999999999999997E-2</v>
      </c>
      <c r="G19" s="553">
        <v>0.13400000000000001</v>
      </c>
      <c r="H19" s="553">
        <v>0.13400000000000001</v>
      </c>
      <c r="I19" s="553">
        <v>0.13400000000000001</v>
      </c>
      <c r="J19" s="553">
        <v>7.6999999999999999E-2</v>
      </c>
      <c r="K19" s="553">
        <v>7.5999999999999998E-2</v>
      </c>
      <c r="L19" s="553">
        <v>7.6999999999999999E-2</v>
      </c>
    </row>
    <row r="20" spans="1:27" s="546" customFormat="1" ht="17.45" customHeight="1">
      <c r="A20" s="897" t="s">
        <v>166</v>
      </c>
      <c r="B20" s="540" t="s">
        <v>215</v>
      </c>
      <c r="C20" s="541">
        <v>0.111</v>
      </c>
      <c r="D20" s="541">
        <v>0.111</v>
      </c>
      <c r="E20" s="541">
        <v>5.6000000000000001E-2</v>
      </c>
      <c r="F20" s="541">
        <v>5.6000000000000001E-2</v>
      </c>
      <c r="G20" s="543">
        <v>0.13100000000000001</v>
      </c>
      <c r="H20" s="544">
        <v>0.13200000000000001</v>
      </c>
      <c r="I20" s="544">
        <v>0.13100000000000001</v>
      </c>
      <c r="J20" s="544">
        <v>6.3E-2</v>
      </c>
      <c r="K20" s="544">
        <v>6.2E-2</v>
      </c>
      <c r="L20" s="544">
        <v>6.3E-2</v>
      </c>
    </row>
    <row r="21" spans="1:27" s="546" customFormat="1" ht="17.45" customHeight="1">
      <c r="A21" s="897"/>
      <c r="B21" s="547" t="s">
        <v>216</v>
      </c>
      <c r="C21" s="548">
        <v>0.111</v>
      </c>
      <c r="D21" s="548">
        <v>0.111</v>
      </c>
      <c r="E21" s="548">
        <v>5.6000000000000001E-2</v>
      </c>
      <c r="F21" s="548">
        <v>5.6000000000000001E-2</v>
      </c>
      <c r="G21" s="549">
        <v>0.13200000000000001</v>
      </c>
      <c r="H21" s="550">
        <v>0.13300000000000001</v>
      </c>
      <c r="I21" s="550">
        <v>0.13200000000000001</v>
      </c>
      <c r="J21" s="550">
        <v>6.5000000000000002E-2</v>
      </c>
      <c r="K21" s="550">
        <v>6.4000000000000001E-2</v>
      </c>
      <c r="L21" s="550">
        <v>6.5000000000000002E-2</v>
      </c>
    </row>
    <row r="22" spans="1:27" s="546" customFormat="1" ht="17.45" customHeight="1">
      <c r="A22" s="897"/>
      <c r="B22" s="547" t="s">
        <v>167</v>
      </c>
      <c r="C22" s="548">
        <v>0.109</v>
      </c>
      <c r="D22" s="548">
        <v>0.109</v>
      </c>
      <c r="E22" s="548">
        <v>5.8999999999999997E-2</v>
      </c>
      <c r="F22" s="548">
        <v>5.8999999999999997E-2</v>
      </c>
      <c r="G22" s="549">
        <v>0.13200000000000001</v>
      </c>
      <c r="H22" s="550">
        <v>0.13300000000000001</v>
      </c>
      <c r="I22" s="550">
        <v>0.13200000000000001</v>
      </c>
      <c r="J22" s="550">
        <v>6.6000000000000003E-2</v>
      </c>
      <c r="K22" s="550">
        <v>6.5000000000000002E-2</v>
      </c>
      <c r="L22" s="550">
        <v>6.6000000000000003E-2</v>
      </c>
    </row>
    <row r="23" spans="1:27" s="546" customFormat="1" ht="17.45" customHeight="1">
      <c r="A23" s="897"/>
      <c r="B23" s="551" t="s">
        <v>535</v>
      </c>
      <c r="C23" s="552">
        <v>0.105</v>
      </c>
      <c r="D23" s="552">
        <v>0.105</v>
      </c>
      <c r="E23" s="552">
        <v>5.6000000000000001E-2</v>
      </c>
      <c r="F23" s="552">
        <v>5.6000000000000001E-2</v>
      </c>
      <c r="G23" s="553">
        <v>0.13400000000000001</v>
      </c>
      <c r="H23" s="553">
        <v>0.13400000000000001</v>
      </c>
      <c r="I23" s="553">
        <v>0.13400000000000001</v>
      </c>
      <c r="J23" s="553">
        <v>6.9000000000000006E-2</v>
      </c>
      <c r="K23" s="553">
        <v>6.9000000000000006E-2</v>
      </c>
      <c r="L23" s="553">
        <v>6.9000000000000006E-2</v>
      </c>
      <c r="AA23" s="546">
        <f>+[144]건축제비율!AC30</f>
        <v>0</v>
      </c>
    </row>
    <row r="24" spans="1:27" s="546" customFormat="1" ht="16.7" customHeight="1">
      <c r="A24" s="554" t="s">
        <v>1288</v>
      </c>
      <c r="B24" s="555"/>
      <c r="G24" s="556"/>
      <c r="H24" s="556"/>
      <c r="I24" s="556"/>
      <c r="J24" s="557"/>
      <c r="K24" s="558"/>
      <c r="L24" s="558"/>
    </row>
    <row r="25" spans="1:27" s="546" customFormat="1" ht="16.7" customHeight="1">
      <c r="A25" s="546" t="s">
        <v>169</v>
      </c>
      <c r="B25" s="559"/>
      <c r="G25" s="560"/>
      <c r="H25" s="560"/>
      <c r="I25" s="560"/>
      <c r="J25" s="557"/>
      <c r="K25" s="558"/>
      <c r="L25" s="558"/>
    </row>
    <row r="26" spans="1:27" s="546" customFormat="1" ht="16.7" customHeight="1">
      <c r="A26" s="546" t="s">
        <v>563</v>
      </c>
    </row>
    <row r="27" spans="1:27" s="546" customFormat="1" ht="16.7" customHeight="1">
      <c r="A27" s="546" t="s">
        <v>562</v>
      </c>
      <c r="B27" s="555"/>
      <c r="G27" s="556"/>
      <c r="H27" s="556"/>
      <c r="I27" s="556"/>
      <c r="J27" s="557"/>
      <c r="K27" s="558"/>
      <c r="L27" s="558"/>
    </row>
    <row r="28" spans="1:27" s="546" customFormat="1" ht="16.7" customHeight="1">
      <c r="A28" s="546" t="s">
        <v>213</v>
      </c>
      <c r="B28" s="559"/>
      <c r="G28" s="560"/>
      <c r="H28" s="560"/>
      <c r="I28" s="560"/>
      <c r="J28" s="557"/>
      <c r="K28" s="558"/>
      <c r="L28" s="558"/>
    </row>
    <row r="29" spans="1:27" s="546" customFormat="1" ht="16.7" customHeight="1">
      <c r="A29" s="546" t="s">
        <v>214</v>
      </c>
      <c r="B29" s="559"/>
      <c r="G29" s="560"/>
      <c r="H29" s="560"/>
      <c r="I29" s="560"/>
      <c r="J29" s="557"/>
      <c r="K29" s="558"/>
      <c r="L29" s="558"/>
    </row>
    <row r="30" spans="1:27" ht="20.100000000000001" customHeight="1">
      <c r="A30" s="561" t="s">
        <v>222</v>
      </c>
      <c r="B30" s="562"/>
      <c r="C30" s="563"/>
      <c r="D30" s="563"/>
      <c r="E30" s="564"/>
      <c r="F30" s="564"/>
      <c r="G30" s="565"/>
      <c r="H30" s="565"/>
      <c r="I30" s="565"/>
      <c r="J30" s="546"/>
    </row>
    <row r="31" spans="1:27" ht="20.100000000000001" customHeight="1">
      <c r="A31" s="561"/>
      <c r="B31" s="562"/>
      <c r="C31" s="563"/>
      <c r="D31" s="563"/>
      <c r="E31" s="564"/>
      <c r="F31" s="564"/>
      <c r="G31" s="565"/>
      <c r="H31" s="565"/>
      <c r="I31" s="565"/>
      <c r="J31" s="546"/>
    </row>
    <row r="32" spans="1:27" ht="20.100000000000001" customHeight="1">
      <c r="C32" s="563"/>
      <c r="D32" s="563"/>
      <c r="E32" s="564"/>
      <c r="F32" s="564"/>
      <c r="G32" s="565"/>
      <c r="H32" s="565"/>
      <c r="I32" s="565"/>
      <c r="J32" s="546"/>
    </row>
    <row r="33" spans="3:10" ht="20.100000000000001" customHeight="1">
      <c r="C33" s="563"/>
      <c r="D33" s="563"/>
      <c r="E33" s="564"/>
      <c r="F33" s="564"/>
      <c r="G33" s="565"/>
      <c r="H33" s="565"/>
      <c r="I33" s="565"/>
      <c r="J33" s="546"/>
    </row>
    <row r="34" spans="3:10" ht="20.100000000000001" customHeight="1">
      <c r="C34" s="563"/>
      <c r="D34" s="563"/>
      <c r="E34" s="564"/>
      <c r="F34" s="564"/>
      <c r="G34" s="565"/>
      <c r="H34" s="565"/>
      <c r="I34" s="565"/>
      <c r="J34" s="546"/>
    </row>
    <row r="35" spans="3:10" ht="20.100000000000001" customHeight="1">
      <c r="C35" s="563"/>
      <c r="D35" s="563"/>
      <c r="E35" s="564"/>
      <c r="F35" s="564"/>
      <c r="G35" s="565"/>
      <c r="H35" s="565"/>
      <c r="I35" s="565"/>
      <c r="J35" s="546"/>
    </row>
    <row r="36" spans="3:10" ht="20.100000000000001" customHeight="1">
      <c r="C36" s="563"/>
      <c r="D36" s="563"/>
      <c r="E36" s="564"/>
      <c r="F36" s="564"/>
      <c r="G36" s="565"/>
      <c r="H36" s="565"/>
      <c r="I36" s="565"/>
      <c r="J36" s="546"/>
    </row>
    <row r="37" spans="3:10" ht="20.100000000000001" customHeight="1">
      <c r="C37" s="563"/>
      <c r="D37" s="563"/>
      <c r="E37" s="564"/>
      <c r="F37" s="564"/>
      <c r="G37" s="565"/>
      <c r="H37" s="565"/>
      <c r="I37" s="565"/>
      <c r="J37" s="546"/>
    </row>
    <row r="38" spans="3:10" ht="20.100000000000001" customHeight="1">
      <c r="C38" s="563"/>
      <c r="D38" s="563"/>
      <c r="E38" s="564"/>
      <c r="F38" s="564"/>
      <c r="G38" s="565"/>
      <c r="H38" s="565"/>
      <c r="I38" s="565"/>
      <c r="J38" s="546"/>
    </row>
    <row r="39" spans="3:10" ht="20.100000000000001" customHeight="1">
      <c r="C39" s="563"/>
      <c r="D39" s="563"/>
      <c r="E39" s="564"/>
      <c r="F39" s="564"/>
      <c r="G39" s="565"/>
      <c r="H39" s="565"/>
      <c r="I39" s="565"/>
      <c r="J39" s="546"/>
    </row>
    <row r="40" spans="3:10" ht="20.100000000000001" customHeight="1">
      <c r="C40" s="563"/>
      <c r="D40" s="563"/>
      <c r="E40" s="564"/>
      <c r="F40" s="564"/>
      <c r="G40" s="565"/>
      <c r="H40" s="565"/>
      <c r="I40" s="565"/>
      <c r="J40" s="546"/>
    </row>
    <row r="41" spans="3:10" ht="20.100000000000001" customHeight="1">
      <c r="C41" s="563"/>
      <c r="D41" s="563"/>
      <c r="E41" s="564"/>
      <c r="F41" s="564"/>
      <c r="G41" s="565"/>
      <c r="H41" s="565"/>
      <c r="I41" s="565"/>
      <c r="J41" s="546"/>
    </row>
    <row r="42" spans="3:10" ht="20.100000000000001" customHeight="1">
      <c r="C42" s="563"/>
      <c r="D42" s="563"/>
      <c r="E42" s="564"/>
      <c r="F42" s="564"/>
      <c r="G42" s="565"/>
      <c r="H42" s="565"/>
      <c r="I42" s="565"/>
      <c r="J42" s="546"/>
    </row>
    <row r="43" spans="3:10" ht="20.100000000000001" customHeight="1">
      <c r="C43" s="563"/>
      <c r="D43" s="563"/>
      <c r="E43" s="564"/>
      <c r="F43" s="564"/>
      <c r="G43" s="565"/>
      <c r="H43" s="565"/>
      <c r="I43" s="565"/>
      <c r="J43" s="546"/>
    </row>
    <row r="44" spans="3:10" ht="20.100000000000001" customHeight="1">
      <c r="C44" s="563"/>
      <c r="D44" s="563"/>
      <c r="E44" s="564"/>
      <c r="F44" s="564"/>
      <c r="G44" s="565"/>
      <c r="H44" s="565"/>
      <c r="I44" s="565"/>
      <c r="J44" s="546"/>
    </row>
    <row r="45" spans="3:10" ht="20.100000000000001" customHeight="1">
      <c r="C45" s="563"/>
      <c r="D45" s="563"/>
      <c r="E45" s="564"/>
      <c r="F45" s="564"/>
      <c r="G45" s="565"/>
      <c r="H45" s="565"/>
      <c r="I45" s="565"/>
      <c r="J45" s="546"/>
    </row>
    <row r="46" spans="3:10" ht="20.100000000000001" customHeight="1">
      <c r="C46" s="563"/>
      <c r="D46" s="563"/>
      <c r="E46" s="564"/>
      <c r="F46" s="564"/>
      <c r="G46" s="565"/>
      <c r="H46" s="565"/>
      <c r="I46" s="565"/>
      <c r="J46" s="546"/>
    </row>
    <row r="47" spans="3:10" ht="20.100000000000001" customHeight="1">
      <c r="C47" s="563"/>
      <c r="D47" s="563"/>
      <c r="E47" s="564"/>
      <c r="F47" s="564"/>
      <c r="G47" s="565"/>
      <c r="H47" s="565"/>
      <c r="I47" s="565"/>
      <c r="J47" s="546"/>
    </row>
    <row r="48" spans="3:10" ht="20.100000000000001" customHeight="1">
      <c r="C48" s="563"/>
      <c r="D48" s="563"/>
      <c r="E48" s="564"/>
      <c r="F48" s="564"/>
      <c r="G48" s="565"/>
      <c r="H48" s="565"/>
      <c r="I48" s="565"/>
      <c r="J48" s="546"/>
    </row>
    <row r="49" spans="3:10" ht="20.100000000000001" customHeight="1">
      <c r="C49" s="563"/>
      <c r="D49" s="563"/>
      <c r="E49" s="564"/>
      <c r="F49" s="564"/>
      <c r="G49" s="565"/>
      <c r="H49" s="565"/>
      <c r="I49" s="565"/>
      <c r="J49" s="546"/>
    </row>
    <row r="50" spans="3:10" ht="20.100000000000001" customHeight="1">
      <c r="C50" s="563"/>
      <c r="D50" s="563"/>
      <c r="E50" s="564"/>
      <c r="F50" s="564"/>
      <c r="G50" s="565"/>
      <c r="H50" s="565"/>
      <c r="I50" s="565"/>
      <c r="J50" s="546"/>
    </row>
    <row r="51" spans="3:10" ht="20.100000000000001" customHeight="1">
      <c r="C51" s="563"/>
      <c r="D51" s="563"/>
      <c r="E51" s="564"/>
      <c r="F51" s="564"/>
      <c r="G51" s="565"/>
      <c r="H51" s="565"/>
      <c r="I51" s="565"/>
      <c r="J51" s="546"/>
    </row>
  </sheetData>
  <mergeCells count="7">
    <mergeCell ref="A16:A19"/>
    <mergeCell ref="A20:A23"/>
    <mergeCell ref="C6:D6"/>
    <mergeCell ref="B5:B7"/>
    <mergeCell ref="A5:A7"/>
    <mergeCell ref="A8:A11"/>
    <mergeCell ref="A12:A15"/>
  </mergeCells>
  <phoneticPr fontId="6" type="noConversion"/>
  <printOptions horizontalCentered="1"/>
  <pageMargins left="0.78740157480314965" right="0.78740157480314965" top="0.98425196850393704" bottom="0.98425196850393704" header="0.51181102362204722" footer="0.51181102362204722"/>
  <pageSetup paperSize="9" scale="90" fitToHeight="100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pageSetUpPr fitToPage="1"/>
  </sheetPr>
  <dimension ref="A1:H32"/>
  <sheetViews>
    <sheetView showZeros="0" view="pageBreakPreview" zoomScaleNormal="100" zoomScaleSheetLayoutView="100" workbookViewId="0"/>
  </sheetViews>
  <sheetFormatPr defaultColWidth="7.44140625" defaultRowHeight="20.100000000000001" customHeight="1"/>
  <cols>
    <col min="1" max="1" width="19.88671875" style="255" customWidth="1"/>
    <col min="2" max="4" width="18.77734375" style="255" customWidth="1"/>
    <col min="5" max="5" width="4.5546875" style="255" customWidth="1"/>
    <col min="6" max="6" width="9.88671875" style="255" hidden="1" customWidth="1"/>
    <col min="7" max="16384" width="7.44140625" style="255"/>
  </cols>
  <sheetData>
    <row r="1" spans="1:8" ht="20.100000000000001" customHeight="1">
      <c r="A1" s="389" t="str">
        <f>"&lt; 표 "&amp;F1&amp;" &gt;"</f>
        <v>&lt; 표 3-2 &gt;</v>
      </c>
      <c r="B1" s="256"/>
      <c r="C1" s="226"/>
      <c r="D1" s="226"/>
      <c r="F1" s="390" t="s">
        <v>824</v>
      </c>
    </row>
    <row r="2" spans="1:8" ht="22.5">
      <c r="A2" s="323" t="s">
        <v>637</v>
      </c>
      <c r="B2" s="323"/>
      <c r="C2" s="226"/>
      <c r="D2" s="226"/>
    </row>
    <row r="3" spans="1:8" ht="11.25" customHeight="1">
      <c r="A3" s="258"/>
      <c r="B3" s="258"/>
      <c r="C3" s="226"/>
      <c r="D3" s="226"/>
    </row>
    <row r="4" spans="1:8" ht="20.100000000000001" customHeight="1">
      <c r="A4" s="324" t="s">
        <v>638</v>
      </c>
      <c r="B4" s="324"/>
      <c r="D4" s="259" t="s">
        <v>639</v>
      </c>
      <c r="E4" s="391"/>
    </row>
    <row r="5" spans="1:8" s="204" customFormat="1" ht="30" customHeight="1">
      <c r="A5" s="201" t="s">
        <v>12</v>
      </c>
      <c r="B5" s="201" t="s">
        <v>23</v>
      </c>
      <c r="C5" s="325" t="s">
        <v>25</v>
      </c>
      <c r="D5" s="201" t="s">
        <v>48</v>
      </c>
      <c r="E5" s="213"/>
      <c r="F5" s="213"/>
    </row>
    <row r="6" spans="1:8" s="227" customFormat="1" ht="60" customHeight="1">
      <c r="A6" s="265" t="s">
        <v>13</v>
      </c>
      <c r="B6" s="265" t="s">
        <v>24</v>
      </c>
      <c r="C6" s="392">
        <v>3.5450000000000002E-2</v>
      </c>
      <c r="D6" s="206"/>
      <c r="E6" s="213"/>
      <c r="F6" s="393"/>
      <c r="G6" s="394"/>
      <c r="H6" s="393"/>
    </row>
    <row r="7" spans="1:8" s="227" customFormat="1" ht="15.95" customHeight="1">
      <c r="A7" s="267" t="s">
        <v>433</v>
      </c>
      <c r="B7" s="267"/>
      <c r="C7" s="251"/>
      <c r="D7" s="251"/>
      <c r="F7" s="393"/>
      <c r="G7" s="393"/>
      <c r="H7" s="393"/>
    </row>
    <row r="8" spans="1:8" s="227" customFormat="1" ht="15.95" customHeight="1">
      <c r="A8" s="267" t="s">
        <v>992</v>
      </c>
      <c r="B8" s="267"/>
      <c r="C8" s="251"/>
      <c r="D8" s="251"/>
      <c r="F8" s="393"/>
      <c r="G8" s="267"/>
      <c r="H8" s="393"/>
    </row>
    <row r="9" spans="1:8" s="227" customFormat="1" ht="15.95" customHeight="1">
      <c r="A9" s="267" t="s">
        <v>1168</v>
      </c>
      <c r="B9" s="267"/>
      <c r="C9" s="251"/>
      <c r="D9" s="251"/>
      <c r="F9" s="393"/>
      <c r="G9" s="393"/>
      <c r="H9" s="393"/>
    </row>
    <row r="10" spans="1:8" s="227" customFormat="1" ht="15.95" customHeight="1">
      <c r="A10" s="267" t="s">
        <v>978</v>
      </c>
      <c r="B10" s="267"/>
      <c r="C10" s="253"/>
      <c r="D10" s="253"/>
      <c r="E10" s="267"/>
      <c r="F10" s="395"/>
    </row>
    <row r="11" spans="1:8" s="227" customFormat="1" ht="15.95" customHeight="1">
      <c r="B11" s="267"/>
      <c r="C11" s="251"/>
      <c r="D11" s="251"/>
    </row>
    <row r="12" spans="1:8" s="227" customFormat="1" ht="13.5">
      <c r="C12" s="251"/>
      <c r="D12" s="251"/>
    </row>
    <row r="13" spans="1:8" ht="14.25">
      <c r="C13" s="396"/>
      <c r="D13" s="396"/>
      <c r="E13" s="273"/>
    </row>
    <row r="14" spans="1:8" ht="20.100000000000001" customHeight="1">
      <c r="A14" s="324" t="s">
        <v>20</v>
      </c>
      <c r="B14" s="324"/>
      <c r="D14" s="259" t="s">
        <v>47</v>
      </c>
      <c r="E14" s="391"/>
    </row>
    <row r="15" spans="1:8" s="204" customFormat="1" ht="28.5" customHeight="1">
      <c r="A15" s="201" t="s">
        <v>12</v>
      </c>
      <c r="B15" s="201" t="s">
        <v>23</v>
      </c>
      <c r="C15" s="325" t="s">
        <v>25</v>
      </c>
      <c r="D15" s="201" t="s">
        <v>48</v>
      </c>
      <c r="E15" s="213"/>
      <c r="F15" s="213"/>
    </row>
    <row r="16" spans="1:8" s="227" customFormat="1" ht="60" customHeight="1">
      <c r="A16" s="265" t="s">
        <v>14</v>
      </c>
      <c r="B16" s="265" t="s">
        <v>24</v>
      </c>
      <c r="C16" s="392">
        <v>4.4999999999999998E-2</v>
      </c>
      <c r="D16" s="206"/>
      <c r="F16" s="393"/>
      <c r="G16" s="393"/>
      <c r="H16" s="393"/>
    </row>
    <row r="17" spans="1:8" s="227" customFormat="1" ht="15.95" customHeight="1">
      <c r="A17" s="267" t="s">
        <v>661</v>
      </c>
      <c r="B17" s="267"/>
      <c r="C17" s="251"/>
      <c r="D17" s="251"/>
      <c r="F17" s="393"/>
      <c r="G17" s="393"/>
      <c r="H17" s="393"/>
    </row>
    <row r="18" spans="1:8" s="227" customFormat="1" ht="15.95" customHeight="1">
      <c r="A18" s="267" t="str">
        <f>A8</f>
        <v xml:space="preserve">     ① 국토교통부 고시 제2021-905호(2021.07.01.)</v>
      </c>
      <c r="B18" s="267"/>
      <c r="C18" s="251"/>
      <c r="D18" s="251"/>
      <c r="F18" s="393"/>
      <c r="G18" s="393"/>
      <c r="H18" s="393"/>
    </row>
    <row r="19" spans="1:8" s="227" customFormat="1" ht="15.95" customHeight="1">
      <c r="A19" s="267" t="str">
        <f>+A9</f>
        <v xml:space="preserve">     ② 조달청 원가계산 제비율 기준 참조(2023.1.2. 기초금액 발표분부터 적용)</v>
      </c>
      <c r="B19" s="267"/>
      <c r="C19" s="251"/>
      <c r="D19" s="251"/>
      <c r="F19" s="393"/>
      <c r="G19" s="393"/>
      <c r="H19" s="393"/>
    </row>
    <row r="20" spans="1:8" s="227" customFormat="1" ht="15.95" customHeight="1">
      <c r="A20" s="267" t="str">
        <f>+A10</f>
        <v>주2) 적용기준 : 공사금액에 관계없이 공사기간이 1개월(30일)이상의 모든 건설공사에 적용</v>
      </c>
      <c r="B20" s="267"/>
      <c r="C20" s="253"/>
      <c r="D20" s="253"/>
      <c r="E20" s="213"/>
      <c r="F20" s="395"/>
    </row>
    <row r="21" spans="1:8" s="227" customFormat="1" ht="15.95" customHeight="1">
      <c r="A21" s="267"/>
      <c r="B21" s="267"/>
      <c r="C21" s="251"/>
      <c r="D21" s="251"/>
      <c r="E21" s="213"/>
    </row>
    <row r="22" spans="1:8" s="227" customFormat="1" ht="13.5">
      <c r="C22" s="251"/>
      <c r="D22" s="251"/>
      <c r="E22" s="267"/>
    </row>
    <row r="23" spans="1:8" ht="14.25"/>
    <row r="24" spans="1:8" ht="20.100000000000001" customHeight="1">
      <c r="A24" s="324" t="s">
        <v>21</v>
      </c>
      <c r="B24" s="324"/>
      <c r="D24" s="259" t="s">
        <v>47</v>
      </c>
      <c r="E24" s="391"/>
    </row>
    <row r="25" spans="1:8" s="204" customFormat="1" ht="29.25" customHeight="1">
      <c r="A25" s="201" t="s">
        <v>12</v>
      </c>
      <c r="B25" s="201" t="s">
        <v>23</v>
      </c>
      <c r="C25" s="325" t="s">
        <v>25</v>
      </c>
      <c r="D25" s="201" t="s">
        <v>48</v>
      </c>
      <c r="E25" s="213"/>
      <c r="F25" s="213"/>
    </row>
    <row r="26" spans="1:8" s="227" customFormat="1" ht="60" customHeight="1">
      <c r="A26" s="265" t="s">
        <v>15</v>
      </c>
      <c r="B26" s="265" t="s">
        <v>11</v>
      </c>
      <c r="C26" s="397">
        <v>0.12809999999999999</v>
      </c>
      <c r="D26" s="206"/>
      <c r="F26" s="398"/>
      <c r="G26" s="393"/>
      <c r="H26" s="393"/>
    </row>
    <row r="27" spans="1:8" s="227" customFormat="1" ht="15.95" customHeight="1">
      <c r="A27" s="267" t="s">
        <v>662</v>
      </c>
      <c r="B27" s="267"/>
      <c r="C27" s="253"/>
      <c r="D27" s="253"/>
      <c r="E27" s="213"/>
    </row>
    <row r="28" spans="1:8" s="227" customFormat="1" ht="15.95" customHeight="1">
      <c r="A28" s="267" t="s">
        <v>619</v>
      </c>
      <c r="B28" s="267"/>
      <c r="C28" s="253"/>
      <c r="D28" s="253"/>
      <c r="E28" s="213"/>
    </row>
    <row r="29" spans="1:8" s="227" customFormat="1" ht="15.95" customHeight="1">
      <c r="A29" s="267" t="str">
        <f>+A8</f>
        <v xml:space="preserve">     ① 국토교통부 고시 제2021-905호(2021.07.01.)</v>
      </c>
      <c r="B29" s="267"/>
      <c r="C29" s="251"/>
      <c r="D29" s="251"/>
      <c r="F29" s="393"/>
      <c r="G29" s="393"/>
      <c r="H29" s="393"/>
    </row>
    <row r="30" spans="1:8" s="227" customFormat="1" ht="15.95" customHeight="1">
      <c r="A30" s="267" t="str">
        <f>+A19</f>
        <v xml:space="preserve">     ② 조달청 원가계산 제비율 기준 참조(2023.1.2. 기초금액 발표분부터 적용)</v>
      </c>
      <c r="B30" s="267"/>
      <c r="C30" s="251"/>
      <c r="D30" s="251"/>
      <c r="F30" s="393"/>
      <c r="G30" s="393"/>
      <c r="H30" s="393"/>
    </row>
    <row r="31" spans="1:8" s="227" customFormat="1" ht="15.95" customHeight="1">
      <c r="A31" s="267" t="str">
        <f>+A20</f>
        <v>주2) 적용기준 : 공사금액에 관계없이 공사기간이 1개월(30일)이상의 모든 건설공사에 적용</v>
      </c>
      <c r="B31" s="267"/>
      <c r="C31" s="253"/>
      <c r="D31" s="253"/>
      <c r="E31" s="267"/>
      <c r="F31" s="395"/>
    </row>
    <row r="32" spans="1:8" s="227" customFormat="1" ht="15.95" customHeight="1">
      <c r="A32" s="267"/>
      <c r="B32" s="267"/>
      <c r="C32" s="251"/>
      <c r="D32" s="251"/>
    </row>
  </sheetData>
  <phoneticPr fontId="6" type="noConversion"/>
  <printOptions horizontalCentered="1"/>
  <pageMargins left="0.78740157480314965" right="0.78740157480314965" top="0.98425196850393704" bottom="0.98425196850393704" header="0.51181102362204722" footer="0.51181102362204722"/>
  <pageSetup paperSize="9" scale="97" fitToHeight="100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pageSetUpPr fitToPage="1"/>
  </sheetPr>
  <dimension ref="A1:F47"/>
  <sheetViews>
    <sheetView showZeros="0" view="pageBreakPreview" zoomScaleNormal="100" zoomScaleSheetLayoutView="100" workbookViewId="0"/>
  </sheetViews>
  <sheetFormatPr defaultColWidth="8.5546875" defaultRowHeight="20.100000000000001" customHeight="1"/>
  <cols>
    <col min="1" max="1" width="22.44140625" style="337" customWidth="1"/>
    <col min="2" max="2" width="34.88671875" style="337" customWidth="1"/>
    <col min="3" max="3" width="12.88671875" style="337" customWidth="1"/>
    <col min="4" max="4" width="11.77734375" style="337" customWidth="1"/>
    <col min="5" max="5" width="8.5546875" style="337"/>
    <col min="6" max="6" width="8.5546875" style="353"/>
    <col min="7" max="16384" width="8.5546875" style="337"/>
  </cols>
  <sheetData>
    <row r="1" spans="1:6" ht="20.100000000000001" customHeight="1">
      <c r="A1" s="341"/>
      <c r="B1" s="342"/>
      <c r="C1" s="342"/>
      <c r="D1" s="342"/>
      <c r="F1" s="337"/>
    </row>
    <row r="2" spans="1:6" ht="22.5">
      <c r="A2" s="323"/>
      <c r="B2" s="342"/>
      <c r="C2" s="342"/>
      <c r="D2" s="342"/>
      <c r="F2" s="337"/>
    </row>
    <row r="3" spans="1:6" ht="15.75" customHeight="1">
      <c r="A3" s="343" t="s">
        <v>22</v>
      </c>
      <c r="B3" s="342"/>
      <c r="C3" s="342"/>
      <c r="D3" s="342"/>
      <c r="F3" s="337"/>
    </row>
    <row r="4" spans="1:6" ht="20.100000000000001" customHeight="1">
      <c r="B4" s="344"/>
      <c r="C4" s="336"/>
      <c r="D4" s="345" t="s">
        <v>49</v>
      </c>
      <c r="F4" s="337"/>
    </row>
    <row r="5" spans="1:6" ht="21" customHeight="1">
      <c r="A5" s="346" t="s">
        <v>50</v>
      </c>
      <c r="B5" s="347" t="s">
        <v>270</v>
      </c>
      <c r="C5" s="348" t="s">
        <v>560</v>
      </c>
      <c r="D5" s="348" t="s">
        <v>271</v>
      </c>
      <c r="F5" s="337"/>
    </row>
    <row r="6" spans="1:6" ht="16.7" customHeight="1">
      <c r="A6" s="349" t="s">
        <v>51</v>
      </c>
      <c r="B6" s="350" t="s">
        <v>655</v>
      </c>
      <c r="C6" s="351">
        <v>185</v>
      </c>
      <c r="D6" s="352"/>
    </row>
    <row r="7" spans="1:6" ht="16.7" customHeight="1">
      <c r="A7" s="354"/>
      <c r="B7" s="355" t="s">
        <v>656</v>
      </c>
      <c r="C7" s="356">
        <v>57</v>
      </c>
      <c r="D7" s="357"/>
    </row>
    <row r="8" spans="1:6" ht="16.7" customHeight="1">
      <c r="A8" s="349" t="s">
        <v>52</v>
      </c>
      <c r="B8" s="350" t="s">
        <v>666</v>
      </c>
      <c r="C8" s="351">
        <v>16</v>
      </c>
      <c r="D8" s="352"/>
    </row>
    <row r="9" spans="1:6" ht="16.7" customHeight="1">
      <c r="A9" s="354"/>
      <c r="B9" s="355" t="s">
        <v>667</v>
      </c>
      <c r="C9" s="356">
        <v>11</v>
      </c>
      <c r="D9" s="357"/>
    </row>
    <row r="10" spans="1:6" ht="16.7" customHeight="1">
      <c r="A10" s="354"/>
      <c r="B10" s="355" t="s">
        <v>664</v>
      </c>
      <c r="C10" s="356">
        <v>20</v>
      </c>
      <c r="D10" s="357"/>
    </row>
    <row r="11" spans="1:6" ht="16.7" customHeight="1">
      <c r="A11" s="354"/>
      <c r="B11" s="355" t="s">
        <v>961</v>
      </c>
      <c r="C11" s="356">
        <v>10</v>
      </c>
      <c r="D11" s="357"/>
    </row>
    <row r="12" spans="1:6" ht="16.7" customHeight="1">
      <c r="A12" s="354"/>
      <c r="B12" s="355" t="s">
        <v>668</v>
      </c>
      <c r="C12" s="356">
        <v>13</v>
      </c>
      <c r="D12" s="357"/>
    </row>
    <row r="13" spans="1:6" ht="16.7" customHeight="1">
      <c r="A13" s="354"/>
      <c r="B13" s="355" t="s">
        <v>962</v>
      </c>
      <c r="C13" s="356">
        <v>7</v>
      </c>
      <c r="D13" s="357"/>
    </row>
    <row r="14" spans="1:6" ht="16.7" customHeight="1">
      <c r="A14" s="354"/>
      <c r="B14" s="358" t="s">
        <v>963</v>
      </c>
      <c r="C14" s="356">
        <v>13</v>
      </c>
      <c r="D14" s="357"/>
    </row>
    <row r="15" spans="1:6" ht="16.7" customHeight="1">
      <c r="A15" s="354"/>
      <c r="B15" s="355" t="s">
        <v>669</v>
      </c>
      <c r="C15" s="356">
        <v>10</v>
      </c>
      <c r="D15" s="357"/>
    </row>
    <row r="16" spans="1:6" ht="16.7" customHeight="1">
      <c r="A16" s="354"/>
      <c r="B16" s="358" t="s">
        <v>964</v>
      </c>
      <c r="C16" s="356">
        <v>6</v>
      </c>
      <c r="D16" s="357"/>
    </row>
    <row r="17" spans="1:5" ht="16.7" customHeight="1">
      <c r="A17" s="354"/>
      <c r="B17" s="355" t="s">
        <v>671</v>
      </c>
      <c r="C17" s="356">
        <v>24</v>
      </c>
      <c r="D17" s="357"/>
    </row>
    <row r="18" spans="1:5" ht="16.7" customHeight="1">
      <c r="A18" s="354"/>
      <c r="B18" s="355" t="s">
        <v>670</v>
      </c>
      <c r="C18" s="356">
        <v>12</v>
      </c>
      <c r="D18" s="359"/>
    </row>
    <row r="19" spans="1:5" ht="16.7" customHeight="1">
      <c r="A19" s="360" t="s">
        <v>965</v>
      </c>
      <c r="B19" s="360"/>
      <c r="C19" s="361">
        <v>8</v>
      </c>
      <c r="D19" s="362"/>
    </row>
    <row r="20" spans="1:5" ht="16.7" customHeight="1">
      <c r="A20" s="363" t="s">
        <v>53</v>
      </c>
      <c r="B20" s="360" t="s">
        <v>54</v>
      </c>
      <c r="C20" s="364">
        <v>36</v>
      </c>
      <c r="D20" s="365"/>
      <c r="E20" s="366"/>
    </row>
    <row r="21" spans="1:5" ht="16.7" customHeight="1">
      <c r="A21" s="367" t="s">
        <v>966</v>
      </c>
      <c r="B21" s="350" t="s">
        <v>967</v>
      </c>
      <c r="C21" s="351">
        <v>8</v>
      </c>
      <c r="D21" s="352"/>
    </row>
    <row r="22" spans="1:5" ht="16.7" customHeight="1">
      <c r="A22" s="368"/>
      <c r="B22" s="355" t="s">
        <v>665</v>
      </c>
      <c r="C22" s="356">
        <v>18</v>
      </c>
      <c r="D22" s="357"/>
    </row>
    <row r="23" spans="1:5" ht="16.7" customHeight="1">
      <c r="A23" s="369"/>
      <c r="B23" s="370" t="s">
        <v>645</v>
      </c>
      <c r="C23" s="371">
        <v>9</v>
      </c>
      <c r="D23" s="372"/>
    </row>
    <row r="24" spans="1:5" ht="16.7" customHeight="1">
      <c r="A24" s="349" t="s">
        <v>55</v>
      </c>
      <c r="B24" s="367"/>
      <c r="C24" s="373">
        <v>58</v>
      </c>
      <c r="D24" s="374"/>
    </row>
    <row r="25" spans="1:5" ht="16.7" customHeight="1">
      <c r="A25" s="349" t="s">
        <v>56</v>
      </c>
      <c r="B25" s="350"/>
      <c r="C25" s="351">
        <v>28</v>
      </c>
      <c r="D25" s="352"/>
    </row>
    <row r="26" spans="1:5" ht="16.7" customHeight="1">
      <c r="A26" s="363" t="s">
        <v>57</v>
      </c>
      <c r="B26" s="360"/>
      <c r="C26" s="375">
        <v>20</v>
      </c>
      <c r="D26" s="205"/>
    </row>
    <row r="27" spans="1:5" ht="16.7" customHeight="1">
      <c r="A27" s="367" t="s">
        <v>657</v>
      </c>
      <c r="B27" s="355" t="s">
        <v>857</v>
      </c>
      <c r="C27" s="376">
        <v>8</v>
      </c>
      <c r="D27" s="359"/>
    </row>
    <row r="28" spans="1:5" ht="16.7" customHeight="1">
      <c r="A28" s="354"/>
      <c r="B28" s="355" t="s">
        <v>58</v>
      </c>
      <c r="C28" s="376">
        <v>9</v>
      </c>
      <c r="D28" s="359"/>
    </row>
    <row r="29" spans="1:5" ht="16.7" customHeight="1">
      <c r="A29" s="354"/>
      <c r="B29" s="355" t="s">
        <v>968</v>
      </c>
      <c r="C29" s="376">
        <v>6</v>
      </c>
      <c r="D29" s="359"/>
    </row>
    <row r="30" spans="1:5" ht="16.7" customHeight="1">
      <c r="A30" s="354"/>
      <c r="B30" s="355" t="s">
        <v>969</v>
      </c>
      <c r="C30" s="376">
        <v>8</v>
      </c>
      <c r="D30" s="359"/>
    </row>
    <row r="31" spans="1:5" ht="16.7" customHeight="1">
      <c r="A31" s="354"/>
      <c r="B31" s="355" t="s">
        <v>858</v>
      </c>
      <c r="C31" s="376">
        <v>7</v>
      </c>
      <c r="D31" s="359"/>
    </row>
    <row r="32" spans="1:5" ht="16.7" customHeight="1">
      <c r="A32" s="354"/>
      <c r="B32" s="377" t="s">
        <v>672</v>
      </c>
      <c r="C32" s="378">
        <v>9</v>
      </c>
      <c r="D32" s="379"/>
    </row>
    <row r="33" spans="1:5" ht="16.7" customHeight="1">
      <c r="A33" s="367" t="s">
        <v>859</v>
      </c>
      <c r="B33" s="360"/>
      <c r="C33" s="375">
        <v>6</v>
      </c>
      <c r="D33" s="205"/>
    </row>
    <row r="34" spans="1:5" ht="16.7" customHeight="1">
      <c r="A34" s="360"/>
      <c r="B34" s="360" t="s">
        <v>940</v>
      </c>
      <c r="C34" s="375"/>
      <c r="D34" s="205"/>
    </row>
    <row r="35" spans="1:5" ht="16.7" customHeight="1">
      <c r="A35" s="380" t="s">
        <v>860</v>
      </c>
      <c r="B35" s="360"/>
      <c r="C35" s="381">
        <f>C20</f>
        <v>36</v>
      </c>
      <c r="D35" s="382"/>
    </row>
    <row r="36" spans="1:5" ht="16.7" customHeight="1">
      <c r="A36" s="380" t="s">
        <v>861</v>
      </c>
      <c r="B36" s="360"/>
      <c r="C36" s="381">
        <v>1</v>
      </c>
      <c r="D36" s="382"/>
    </row>
    <row r="37" spans="1:5" ht="16.7" customHeight="1">
      <c r="A37" s="380" t="s">
        <v>862</v>
      </c>
      <c r="B37" s="360"/>
      <c r="C37" s="381">
        <f>SUM(C35:C36)</f>
        <v>37</v>
      </c>
      <c r="D37" s="382"/>
    </row>
    <row r="38" spans="1:5" ht="16.7" customHeight="1">
      <c r="A38" s="225" t="s">
        <v>663</v>
      </c>
      <c r="B38" s="383"/>
      <c r="C38" s="384"/>
      <c r="D38" s="385"/>
    </row>
    <row r="39" spans="1:5" ht="16.7" customHeight="1">
      <c r="A39" s="386" t="s">
        <v>1166</v>
      </c>
      <c r="B39" s="383"/>
      <c r="C39" s="387"/>
      <c r="D39" s="385"/>
      <c r="E39" s="338"/>
    </row>
    <row r="40" spans="1:5" ht="16.7" customHeight="1">
      <c r="A40" s="225" t="str">
        <f>보험료!A9</f>
        <v xml:space="preserve">     ② 조달청 원가계산 제비율 기준 참조(2023.1.2. 기초금액 발표분부터 적용)</v>
      </c>
      <c r="B40" s="383"/>
      <c r="C40" s="387"/>
      <c r="D40" s="385"/>
      <c r="E40" s="225"/>
    </row>
    <row r="41" spans="1:5" ht="16.7" customHeight="1">
      <c r="A41" s="336" t="s">
        <v>275</v>
      </c>
      <c r="B41" s="383"/>
      <c r="C41" s="387"/>
      <c r="D41" s="385"/>
      <c r="E41" s="388"/>
    </row>
    <row r="42" spans="1:5" ht="16.7" customHeight="1">
      <c r="A42" s="336" t="s">
        <v>230</v>
      </c>
    </row>
    <row r="43" spans="1:5" ht="16.7" customHeight="1">
      <c r="A43" s="336" t="s">
        <v>276</v>
      </c>
      <c r="B43" s="383"/>
      <c r="C43" s="387"/>
      <c r="D43" s="385"/>
    </row>
    <row r="44" spans="1:5" ht="16.7" customHeight="1">
      <c r="A44" s="227" t="s">
        <v>941</v>
      </c>
      <c r="B44" s="383"/>
      <c r="C44" s="387"/>
      <c r="D44" s="385"/>
    </row>
    <row r="45" spans="1:5" ht="16.7" customHeight="1">
      <c r="A45" s="227" t="s">
        <v>1167</v>
      </c>
    </row>
    <row r="46" spans="1:5" ht="17.25" customHeight="1">
      <c r="A46" s="225"/>
    </row>
    <row r="47" spans="1:5" ht="20.100000000000001" customHeight="1">
      <c r="A47" s="344"/>
    </row>
  </sheetData>
  <phoneticPr fontId="6" type="noConversion"/>
  <printOptions horizontalCentered="1"/>
  <pageMargins left="0.78740157480314965" right="0.78740157480314965" top="0.98425196850393704" bottom="0.98425196850393704" header="0.51181102362204722" footer="0.51181102362204722"/>
  <pageSetup paperSize="9" scale="90" fitToHeight="100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pageSetUpPr fitToPage="1"/>
  </sheetPr>
  <dimension ref="A1:N31"/>
  <sheetViews>
    <sheetView showZeros="0" view="pageBreakPreview" zoomScaleNormal="100" zoomScaleSheetLayoutView="100" workbookViewId="0"/>
  </sheetViews>
  <sheetFormatPr defaultColWidth="7.44140625" defaultRowHeight="20.100000000000001" customHeight="1"/>
  <cols>
    <col min="1" max="1" width="12.88671875" style="255" customWidth="1"/>
    <col min="2" max="2" width="26.77734375" style="255" customWidth="1"/>
    <col min="3" max="3" width="12.33203125" style="255" customWidth="1"/>
    <col min="4" max="5" width="11.109375" style="255" customWidth="1"/>
    <col min="6" max="6" width="3" style="273" customWidth="1"/>
    <col min="7" max="13" width="7.44140625" style="273"/>
    <col min="14" max="14" width="23.88671875" style="273" bestFit="1" customWidth="1"/>
    <col min="15" max="16384" width="7.44140625" style="273"/>
  </cols>
  <sheetData>
    <row r="1" spans="1:14" ht="20.100000000000001" customHeight="1">
      <c r="A1" s="256"/>
      <c r="B1" s="226"/>
      <c r="C1" s="226"/>
      <c r="D1" s="226"/>
      <c r="E1" s="226"/>
    </row>
    <row r="2" spans="1:14" ht="15.75" customHeight="1">
      <c r="A2" s="323"/>
      <c r="B2" s="226"/>
      <c r="C2" s="226"/>
      <c r="D2" s="226"/>
      <c r="E2" s="226"/>
    </row>
    <row r="3" spans="1:14" ht="20.100000000000001" customHeight="1">
      <c r="A3" s="258"/>
      <c r="B3" s="226"/>
      <c r="C3" s="226"/>
      <c r="D3" s="226"/>
      <c r="E3" s="226"/>
    </row>
    <row r="4" spans="1:14" s="213" customFormat="1" ht="20.100000000000001" customHeight="1">
      <c r="A4" s="324" t="s">
        <v>492</v>
      </c>
      <c r="B4" s="227"/>
      <c r="C4" s="227"/>
      <c r="D4" s="227"/>
      <c r="E4" s="259" t="s">
        <v>493</v>
      </c>
      <c r="F4" s="211"/>
    </row>
    <row r="5" spans="1:14" s="326" customFormat="1" ht="19.5" customHeight="1">
      <c r="A5" s="201" t="s">
        <v>494</v>
      </c>
      <c r="B5" s="201" t="s">
        <v>576</v>
      </c>
      <c r="C5" s="201" t="s">
        <v>495</v>
      </c>
      <c r="D5" s="325" t="s">
        <v>496</v>
      </c>
      <c r="E5" s="201" t="s">
        <v>497</v>
      </c>
      <c r="F5" s="273"/>
      <c r="G5" s="273"/>
      <c r="N5" s="213"/>
    </row>
    <row r="6" spans="1:14" s="213" customFormat="1" ht="45" customHeight="1">
      <c r="A6" s="265" t="s">
        <v>498</v>
      </c>
      <c r="B6" s="327" t="s">
        <v>950</v>
      </c>
      <c r="C6" s="909" t="s">
        <v>499</v>
      </c>
      <c r="D6" s="206">
        <v>1.5699999999999999E-2</v>
      </c>
      <c r="E6" s="206"/>
      <c r="F6" s="273"/>
    </row>
    <row r="7" spans="1:14" s="213" customFormat="1" ht="45" customHeight="1">
      <c r="A7" s="265" t="s">
        <v>500</v>
      </c>
      <c r="B7" s="328" t="s">
        <v>951</v>
      </c>
      <c r="C7" s="910"/>
      <c r="D7" s="206">
        <v>1.2999999999999999E-2</v>
      </c>
      <c r="E7" s="206"/>
    </row>
    <row r="8" spans="1:14" s="213" customFormat="1" ht="45" customHeight="1">
      <c r="A8" s="265" t="s">
        <v>501</v>
      </c>
      <c r="B8" s="329" t="s">
        <v>959</v>
      </c>
      <c r="C8" s="910"/>
      <c r="D8" s="206">
        <v>1.1299999999999999E-2</v>
      </c>
      <c r="E8" s="206"/>
    </row>
    <row r="9" spans="1:14" s="213" customFormat="1" ht="45" customHeight="1">
      <c r="A9" s="265" t="s">
        <v>502</v>
      </c>
      <c r="B9" s="329" t="s">
        <v>952</v>
      </c>
      <c r="C9" s="910"/>
      <c r="D9" s="206">
        <v>1.06E-2</v>
      </c>
      <c r="E9" s="206"/>
    </row>
    <row r="10" spans="1:14" s="213" customFormat="1" ht="45" customHeight="1">
      <c r="A10" s="265" t="s">
        <v>946</v>
      </c>
      <c r="B10" s="329" t="s">
        <v>960</v>
      </c>
      <c r="C10" s="910"/>
      <c r="D10" s="206">
        <v>1.03E-2</v>
      </c>
      <c r="E10" s="206"/>
    </row>
    <row r="11" spans="1:14" s="213" customFormat="1" ht="45" customHeight="1">
      <c r="A11" s="265" t="s">
        <v>947</v>
      </c>
      <c r="B11" s="330" t="s">
        <v>953</v>
      </c>
      <c r="C11" s="910"/>
      <c r="D11" s="229">
        <v>1.0200000000000001E-2</v>
      </c>
      <c r="E11" s="229"/>
    </row>
    <row r="12" spans="1:14" s="213" customFormat="1" ht="45" customHeight="1">
      <c r="A12" s="265" t="s">
        <v>948</v>
      </c>
      <c r="B12" s="327" t="s">
        <v>954</v>
      </c>
      <c r="C12" s="910"/>
      <c r="D12" s="331">
        <v>1.01E-2</v>
      </c>
      <c r="E12" s="331"/>
    </row>
    <row r="13" spans="1:14" s="213" customFormat="1" ht="45" customHeight="1">
      <c r="A13" s="329" t="s">
        <v>503</v>
      </c>
      <c r="B13" s="329"/>
      <c r="C13" s="329"/>
      <c r="D13" s="266">
        <f>+D12</f>
        <v>1.01E-2</v>
      </c>
      <c r="E13" s="266"/>
    </row>
    <row r="14" spans="1:14" s="213" customFormat="1" ht="18.75" customHeight="1">
      <c r="A14" s="267" t="s">
        <v>504</v>
      </c>
      <c r="B14" s="332"/>
      <c r="C14" s="332"/>
      <c r="D14" s="333"/>
      <c r="E14" s="248"/>
    </row>
    <row r="15" spans="1:14" s="213" customFormat="1" ht="18.75" customHeight="1">
      <c r="A15" s="267" t="s">
        <v>606</v>
      </c>
      <c r="B15" s="332"/>
      <c r="C15" s="332"/>
      <c r="D15" s="333"/>
      <c r="E15" s="248"/>
    </row>
    <row r="16" spans="1:14" s="213" customFormat="1" ht="18.75" customHeight="1">
      <c r="A16" s="267" t="s">
        <v>991</v>
      </c>
      <c r="B16" s="332"/>
      <c r="C16" s="332"/>
      <c r="D16" s="333"/>
      <c r="E16" s="248"/>
      <c r="F16" s="267"/>
    </row>
    <row r="17" spans="1:8" s="213" customFormat="1" ht="18.75" customHeight="1">
      <c r="A17" s="267" t="s">
        <v>1163</v>
      </c>
      <c r="B17" s="332"/>
      <c r="C17" s="332"/>
      <c r="D17" s="333"/>
      <c r="E17" s="248"/>
      <c r="F17" s="267"/>
    </row>
    <row r="18" spans="1:8" s="213" customFormat="1" ht="18.75" customHeight="1">
      <c r="A18" s="267" t="s">
        <v>1165</v>
      </c>
      <c r="B18" s="251"/>
      <c r="C18" s="251"/>
      <c r="D18" s="251"/>
      <c r="E18" s="251"/>
      <c r="F18" s="334"/>
      <c r="H18" s="273"/>
    </row>
    <row r="19" spans="1:8" s="213" customFormat="1" ht="18.75" customHeight="1">
      <c r="A19" s="267" t="s">
        <v>505</v>
      </c>
      <c r="B19" s="251"/>
      <c r="C19" s="251"/>
      <c r="D19" s="251"/>
      <c r="E19" s="251"/>
      <c r="F19" s="335"/>
    </row>
    <row r="20" spans="1:8" s="213" customFormat="1" ht="18.75" customHeight="1">
      <c r="A20" s="267" t="s">
        <v>506</v>
      </c>
      <c r="B20" s="251"/>
      <c r="C20" s="251"/>
      <c r="D20" s="251"/>
      <c r="E20" s="251"/>
      <c r="F20" s="335"/>
    </row>
    <row r="21" spans="1:8" s="213" customFormat="1" ht="18.75" customHeight="1">
      <c r="A21" s="267" t="s">
        <v>507</v>
      </c>
      <c r="B21" s="251"/>
      <c r="C21" s="251"/>
      <c r="D21" s="251"/>
      <c r="E21" s="251"/>
    </row>
    <row r="22" spans="1:8" s="213" customFormat="1" ht="18.75" customHeight="1">
      <c r="A22" s="267" t="s">
        <v>508</v>
      </c>
      <c r="B22" s="251"/>
      <c r="C22" s="251"/>
      <c r="D22" s="251"/>
      <c r="E22" s="251"/>
    </row>
    <row r="23" spans="1:8" s="213" customFormat="1" ht="18.75" customHeight="1">
      <c r="A23" s="267" t="s">
        <v>509</v>
      </c>
      <c r="B23" s="251"/>
      <c r="C23" s="251"/>
      <c r="D23" s="251"/>
      <c r="E23" s="251"/>
    </row>
    <row r="24" spans="1:8" s="213" customFormat="1" ht="18.75" customHeight="1">
      <c r="A24" s="336" t="s">
        <v>230</v>
      </c>
      <c r="B24" s="251"/>
      <c r="C24" s="251"/>
      <c r="D24" s="251"/>
      <c r="E24" s="251"/>
    </row>
    <row r="25" spans="1:8" s="213" customFormat="1" ht="18.75" customHeight="1">
      <c r="A25" s="336" t="s">
        <v>856</v>
      </c>
      <c r="B25" s="251"/>
      <c r="C25" s="251"/>
      <c r="D25" s="251"/>
      <c r="E25" s="251"/>
    </row>
    <row r="26" spans="1:8" s="338" customFormat="1" ht="21.75" customHeight="1">
      <c r="A26" s="336" t="s">
        <v>510</v>
      </c>
      <c r="B26" s="337"/>
      <c r="C26" s="337"/>
      <c r="D26" s="337"/>
      <c r="E26" s="337"/>
    </row>
    <row r="27" spans="1:8" s="338" customFormat="1" ht="18.75" customHeight="1">
      <c r="A27" s="227"/>
      <c r="B27" s="337"/>
      <c r="C27" s="337"/>
      <c r="D27" s="337"/>
      <c r="E27" s="337"/>
    </row>
    <row r="28" spans="1:8" s="213" customFormat="1" ht="18.75" customHeight="1">
      <c r="B28" s="251"/>
      <c r="C28" s="251"/>
      <c r="D28" s="251"/>
      <c r="E28" s="251"/>
    </row>
    <row r="29" spans="1:8" ht="22.5" customHeight="1">
      <c r="A29" s="339"/>
      <c r="B29" s="340"/>
      <c r="C29" s="340"/>
      <c r="D29" s="340"/>
      <c r="E29" s="340"/>
    </row>
    <row r="30" spans="1:8" ht="18" customHeight="1">
      <c r="A30" s="227"/>
    </row>
    <row r="31" spans="1:8" ht="18" customHeight="1">
      <c r="A31" s="227"/>
    </row>
  </sheetData>
  <mergeCells count="1">
    <mergeCell ref="C6:C12"/>
  </mergeCells>
  <phoneticPr fontId="6" type="noConversion"/>
  <printOptions horizontalCentered="1"/>
  <pageMargins left="0.78740157480314965" right="0.78740157480314965" top="0.98425196850393704" bottom="0.98425196850393704" header="0.51181102362204722" footer="0.51181102362204722"/>
  <pageSetup paperSize="9" scale="99" fitToHeight="100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30</vt:i4>
      </vt:variant>
      <vt:variant>
        <vt:lpstr>이름 지정된 범위</vt:lpstr>
      </vt:variant>
      <vt:variant>
        <vt:i4>39</vt:i4>
      </vt:variant>
    </vt:vector>
  </HeadingPairs>
  <TitlesOfParts>
    <vt:vector size="69" baseType="lpstr">
      <vt:lpstr>工총괄</vt:lpstr>
      <vt:lpstr>내역서</vt:lpstr>
      <vt:lpstr>간노계</vt:lpstr>
      <vt:lpstr>간노율</vt:lpstr>
      <vt:lpstr>경비</vt:lpstr>
      <vt:lpstr>조달청제비율</vt:lpstr>
      <vt:lpstr>보험료</vt:lpstr>
      <vt:lpstr>산재율</vt:lpstr>
      <vt:lpstr>고용보험</vt:lpstr>
      <vt:lpstr>산업안전관리</vt:lpstr>
      <vt:lpstr>일반</vt:lpstr>
      <vt:lpstr>이윤</vt:lpstr>
      <vt:lpstr>경비율비교</vt:lpstr>
      <vt:lpstr>조달청경비율</vt:lpstr>
      <vt:lpstr>완성경비율</vt:lpstr>
      <vt:lpstr>완성공사율(1)</vt:lpstr>
      <vt:lpstr>완성공사율(2)</vt:lpstr>
      <vt:lpstr>완성공사(3)</vt:lpstr>
      <vt:lpstr>환경보전비</vt:lpstr>
      <vt:lpstr>퇴직공제율</vt:lpstr>
      <vt:lpstr>중기목록(양식)</vt:lpstr>
      <vt:lpstr>중기산출(양식)</vt:lpstr>
      <vt:lpstr>지급수수료</vt:lpstr>
      <vt:lpstr>공사이행</vt:lpstr>
      <vt:lpstr>건설하도급대금</vt:lpstr>
      <vt:lpstr>건설기계지급보증</vt:lpstr>
      <vt:lpstr>건설산업기본법(별표1)</vt:lpstr>
      <vt:lpstr>산업안전보건(별표5)</vt:lpstr>
      <vt:lpstr>평균노임단가</vt:lpstr>
      <vt:lpstr>공사손해보험</vt:lpstr>
      <vt:lpstr>간노계!Print_Area</vt:lpstr>
      <vt:lpstr>간노율!Print_Area</vt:lpstr>
      <vt:lpstr>건설기계지급보증!Print_Area</vt:lpstr>
      <vt:lpstr>'건설산업기본법(별표1)'!Print_Area</vt:lpstr>
      <vt:lpstr>건설하도급대금!Print_Area</vt:lpstr>
      <vt:lpstr>경비!Print_Area</vt:lpstr>
      <vt:lpstr>경비율비교!Print_Area</vt:lpstr>
      <vt:lpstr>고용보험!Print_Area</vt:lpstr>
      <vt:lpstr>공사손해보험!Print_Area</vt:lpstr>
      <vt:lpstr>공사이행!Print_Area</vt:lpstr>
      <vt:lpstr>工총괄!Print_Area</vt:lpstr>
      <vt:lpstr>보험료!Print_Area</vt:lpstr>
      <vt:lpstr>산업안전관리!Print_Area</vt:lpstr>
      <vt:lpstr>'산업안전보건(별표5)'!Print_Area</vt:lpstr>
      <vt:lpstr>산재율!Print_Area</vt:lpstr>
      <vt:lpstr>완성경비율!Print_Area</vt:lpstr>
      <vt:lpstr>'완성공사(3)'!Print_Area</vt:lpstr>
      <vt:lpstr>'완성공사율(1)'!Print_Area</vt:lpstr>
      <vt:lpstr>'완성공사율(2)'!Print_Area</vt:lpstr>
      <vt:lpstr>이윤!Print_Area</vt:lpstr>
      <vt:lpstr>일반!Print_Area</vt:lpstr>
      <vt:lpstr>조달청경비율!Print_Area</vt:lpstr>
      <vt:lpstr>조달청제비율!Print_Area</vt:lpstr>
      <vt:lpstr>'중기목록(양식)'!Print_Area</vt:lpstr>
      <vt:lpstr>'중기산출(양식)'!Print_Area</vt:lpstr>
      <vt:lpstr>지급수수료!Print_Area</vt:lpstr>
      <vt:lpstr>퇴직공제율!Print_Area</vt:lpstr>
      <vt:lpstr>평균노임단가!Print_Area</vt:lpstr>
      <vt:lpstr>환경보전비!Print_Area</vt:lpstr>
      <vt:lpstr>'건설산업기본법(별표1)'!Print_Titles</vt:lpstr>
      <vt:lpstr>공사손해보험!Print_Titles</vt:lpstr>
      <vt:lpstr>내역서!Print_Titles</vt:lpstr>
      <vt:lpstr>산재율!Print_Titles</vt:lpstr>
      <vt:lpstr>'완성공사(3)'!Print_Titles</vt:lpstr>
      <vt:lpstr>'완성공사율(2)'!Print_Titles</vt:lpstr>
      <vt:lpstr>조달청제비율!Print_Titles</vt:lpstr>
      <vt:lpstr>'중기목록(양식)'!Print_Titles</vt:lpstr>
      <vt:lpstr>'중기산출(양식)'!Print_Titles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공영차고지(주유소)</cp:lastModifiedBy>
  <cp:lastPrinted>2023-01-04T09:06:01Z</cp:lastPrinted>
  <dcterms:created xsi:type="dcterms:W3CDTF">2004-03-22T06:46:45Z</dcterms:created>
  <dcterms:modified xsi:type="dcterms:W3CDTF">2023-09-26T13:00:47Z</dcterms:modified>
</cp:coreProperties>
</file>