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현재_통합_문서"/>
  <mc:AlternateContent xmlns:mc="http://schemas.openxmlformats.org/markup-compatibility/2006">
    <mc:Choice Requires="x15">
      <x15ac:absPath xmlns:x15ac="http://schemas.microsoft.com/office/spreadsheetml/2010/11/ac" url="D:\계약관련\계약\2024년 계약\입찰공고\환경관리소\공사\파쇄기설비 BLADE 제작․교체 공사\공고\"/>
    </mc:Choice>
  </mc:AlternateContent>
  <xr:revisionPtr revIDLastSave="0" documentId="13_ncr:1_{D1FCDFC5-37D3-4B9E-BBAF-C4D4AA890488}" xr6:coauthVersionLast="36" xr6:coauthVersionMax="36" xr10:uidLastSave="{00000000-0000-0000-0000-000000000000}"/>
  <bookViews>
    <workbookView xWindow="0" yWindow="0" windowWidth="28740" windowHeight="11460" tabRatio="925" activeTab="1" xr2:uid="{00000000-000D-0000-FFFF-FFFF00000000}"/>
  </bookViews>
  <sheets>
    <sheet name="工총괄" sheetId="28" r:id="rId1"/>
    <sheet name="내역서" sheetId="51" r:id="rId2"/>
    <sheet name="물량산출서" sheetId="52" r:id="rId3"/>
    <sheet name="외주가공비" sheetId="53" r:id="rId4"/>
    <sheet name="환경보전비" sheetId="20" state="hidden" r:id="rId5"/>
    <sheet name="퇴직공제율" sheetId="16" state="hidden" r:id="rId6"/>
    <sheet name="지급수수료" sheetId="40" state="hidden" r:id="rId7"/>
    <sheet name="공사이행" sheetId="41" state="hidden" r:id="rId8"/>
    <sheet name="건설하도급대금" sheetId="42" state="hidden" r:id="rId9"/>
    <sheet name="건설기계지급보증" sheetId="37" state="hidden" r:id="rId10"/>
    <sheet name="건설산업기본법(별표1)" sheetId="33" state="hidden" r:id="rId11"/>
    <sheet name="산업안전보건(별표5)" sheetId="32" state="hidden" r:id="rId12"/>
    <sheet name="평균노임단가" sheetId="36" state="hidden" r:id="rId13"/>
    <sheet name="공사손해보험" sheetId="30"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9">건설기계지급보증!$A$1:$E$33</definedName>
    <definedName name="_xlnm.Print_Area" localSheetId="10">'건설산업기본법(별표1)'!$A$1:$D$85</definedName>
    <definedName name="_xlnm.Print_Area" localSheetId="8">건설하도급대금!$A$1:$E$26</definedName>
    <definedName name="_xlnm.Print_Area" localSheetId="13">공사손해보험!$A$1:$E$64</definedName>
    <definedName name="_xlnm.Print_Area" localSheetId="7">공사이행!$A$1:$D$25</definedName>
    <definedName name="_xlnm.Print_Area" localSheetId="0">工총괄!$A$1:$M$36</definedName>
    <definedName name="_xlnm.Print_Area" localSheetId="1">내역서!$A$1:$L$15</definedName>
    <definedName name="_xlnm.Print_Area" localSheetId="11">'산업안전보건(별표5)'!$A$1:$B$134</definedName>
    <definedName name="_xlnm.Print_Area" localSheetId="6">지급수수료!$A$1:$E$17</definedName>
    <definedName name="_xlnm.Print_Area" localSheetId="5">퇴직공제율!$A$1:$D$15</definedName>
    <definedName name="_xlnm.Print_Area" localSheetId="12">평균노임단가!$A$1:$G$57</definedName>
    <definedName name="_xlnm.Print_Area" localSheetId="4">환경보전비!$A$1:$D$37</definedName>
    <definedName name="_xlnm.Print_Titles" localSheetId="10">'건설산업기본법(별표1)'!$4:$5</definedName>
    <definedName name="_xlnm.Print_Titles" localSheetId="13">공사손해보험!$4:$5</definedName>
    <definedName name="_xlnm.Print_Titles" localSheetId="1">내역서!$3:$6</definedName>
    <definedName name="_xlnm.Print_Titles" localSheetId="2">물량산출서!$3:$6</definedName>
    <definedName name="_xlnm.Print_Titles" localSheetId="12">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D9" i="53" l="1"/>
  <c r="D8" i="53"/>
  <c r="D7" i="53"/>
  <c r="A8" i="52"/>
  <c r="A9" i="52" s="1"/>
  <c r="A10" i="52" s="1"/>
  <c r="A11" i="52" s="1"/>
  <c r="A12" i="52" s="1"/>
  <c r="A13" i="52" s="1"/>
  <c r="A14" i="52" s="1"/>
  <c r="E7" i="53" l="1"/>
  <c r="E8" i="53"/>
  <c r="E9" i="53"/>
  <c r="E6" i="53"/>
  <c r="D6" i="53" l="1"/>
  <c r="F6" i="53" s="1"/>
  <c r="K7" i="36"/>
  <c r="J7" i="36"/>
  <c r="I7" i="36"/>
  <c r="H7" i="36"/>
  <c r="E11" i="53" l="1"/>
  <c r="F11" i="53" s="1"/>
  <c r="E10" i="53"/>
  <c r="F10" i="53" s="1"/>
  <c r="F7" i="53" l="1"/>
  <c r="F8" i="53"/>
  <c r="F9" i="53"/>
  <c r="F12" i="53"/>
  <c r="A1" i="16" l="1"/>
  <c r="A1" i="20"/>
  <c r="A1" i="37"/>
  <c r="A14" i="40" s="1"/>
  <c r="A1" i="42"/>
  <c r="A13" i="40" s="1"/>
  <c r="A1" i="41"/>
  <c r="A12" i="40" s="1"/>
  <c r="A1" i="40"/>
  <c r="H13" i="28"/>
  <c r="H11" i="28"/>
  <c r="D31" i="28" l="1"/>
  <c r="D30" i="28" l="1"/>
  <c r="A10" i="16" l="1"/>
  <c r="C8" i="16"/>
  <c r="A24" i="20"/>
  <c r="A13" i="16" s="1"/>
  <c r="D19" i="20"/>
  <c r="D15" i="37" l="1"/>
  <c r="A16" i="42"/>
  <c r="A19" i="37" s="1"/>
  <c r="D12" i="42"/>
  <c r="C11" i="41" l="1"/>
  <c r="D8" i="40" l="1"/>
  <c r="D7" i="40" l="1"/>
  <c r="E7" i="40" s="1"/>
  <c r="I33" i="28" l="1"/>
  <c r="L31" i="28"/>
  <c r="I30" i="28"/>
  <c r="H10" i="28"/>
  <c r="D6" i="40"/>
  <c r="E6" i="40" s="1"/>
  <c r="E8" i="40"/>
  <c r="E9" i="40" l="1"/>
  <c r="F19" i="28" l="1"/>
  <c r="F23" i="28"/>
  <c r="F20" i="28"/>
  <c r="F21" i="28"/>
  <c r="G31" i="28" l="1"/>
  <c r="G12" i="28"/>
  <c r="G32" i="28"/>
  <c r="G9" i="28"/>
  <c r="G28" i="28"/>
  <c r="G29" i="28"/>
  <c r="G30" i="28"/>
</calcChain>
</file>

<file path=xl/sharedStrings.xml><?xml version="1.0" encoding="utf-8"?>
<sst xmlns="http://schemas.openxmlformats.org/spreadsheetml/2006/main" count="878" uniqueCount="761">
  <si>
    <t>배부대상기준</t>
    <phoneticPr fontId="5" type="noConversion"/>
  </si>
  <si>
    <t>단 위 : %</t>
    <phoneticPr fontId="9" type="noConversion"/>
  </si>
  <si>
    <t>배부대상기준</t>
    <phoneticPr fontId="5" type="noConversion"/>
  </si>
  <si>
    <t>퇴직공제
부금비요율</t>
    <phoneticPr fontId="9" type="noConversion"/>
  </si>
  <si>
    <t>비   고</t>
    <phoneticPr fontId="9" type="noConversion"/>
  </si>
  <si>
    <t>적 용 요 율</t>
    <phoneticPr fontId="9" type="noConversion"/>
  </si>
  <si>
    <t xml:space="preserve"> 공  사  구  분</t>
  </si>
  <si>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</si>
  <si>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</si>
  <si>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</si>
  <si>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</si>
  <si>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</si>
  <si>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</si>
  <si>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</si>
  <si>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</si>
  <si>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</si>
  <si>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</si>
  <si>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</si>
  <si>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</si>
  <si>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</si>
  <si>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</si>
  <si>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</si>
  <si>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</si>
  <si>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</si>
  <si>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</si>
  <si>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</si>
  <si>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</si>
  <si>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</si>
  <si>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</si>
  <si>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</si>
  <si>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</si>
  <si>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</si>
  <si>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</si>
  <si>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</si>
  <si>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</si>
  <si>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</si>
  <si>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</si>
  <si>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</si>
  <si>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</si>
  <si>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</si>
  <si>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</si>
  <si>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</si>
  <si>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</si>
  <si>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</si>
  <si>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</si>
  <si>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</si>
  <si>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</si>
  <si>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</si>
  <si>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</si>
  <si>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</si>
  <si>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</si>
  <si>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</si>
  <si>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</si>
  <si>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</si>
  <si>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</si>
  <si>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</si>
  <si>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</si>
  <si>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</si>
  <si>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</si>
  <si>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</si>
  <si>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</si>
  <si>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</si>
  <si>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</si>
  <si>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</si>
  <si>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</si>
  <si>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</si>
  <si>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</si>
  <si>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</si>
  <si>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</si>
  <si>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</si>
  <si>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</si>
  <si>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</si>
  <si>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</si>
  <si>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</si>
  <si>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</si>
  <si>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</si>
  <si>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</si>
  <si>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</si>
  <si>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</si>
  <si>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</si>
  <si>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</si>
  <si>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</si>
  <si>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</si>
  <si>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</si>
  <si>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</si>
  <si>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</si>
  <si>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</si>
  <si>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</si>
  <si>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</si>
  <si>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</si>
  <si>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</si>
  <si>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</si>
  <si>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</si>
  <si>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</si>
  <si>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직접노무비</t>
    <phoneticPr fontId="5" type="noConversion"/>
  </si>
  <si>
    <t>** 아래 일부 항목이 내역서에서 일부라도 반영하였다면 환경보전비 요율로 계산하지 않는다.</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</si>
  <si>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</si>
  <si>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</si>
  <si>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</si>
  <si>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</si>
  <si>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</si>
  <si>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</si>
  <si>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</si>
  <si>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</si>
  <si>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</si>
  <si>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</si>
  <si>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</si>
  <si>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</si>
  <si>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</si>
  <si>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</si>
  <si>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</si>
  <si>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</si>
  <si>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</si>
  <si>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</si>
  <si>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</si>
  <si>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</si>
  <si>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</si>
  <si>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</si>
  <si>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</si>
  <si>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비   고</t>
    <phoneticPr fontId="5" type="noConversion"/>
  </si>
  <si>
    <t>적 용 요 율</t>
    <phoneticPr fontId="9" type="noConversion"/>
  </si>
  <si>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</si>
  <si>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</si>
  <si>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</si>
  <si>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</si>
  <si>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</si>
  <si>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</si>
  <si>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</si>
  <si>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</si>
  <si>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</si>
  <si>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</si>
  <si>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</si>
  <si>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</si>
  <si>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</si>
  <si>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</si>
  <si>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</si>
  <si>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</si>
  <si>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</si>
  <si>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</si>
  <si>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</si>
  <si>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</si>
  <si>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</si>
  <si>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</si>
  <si>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</si>
  <si>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</si>
  <si>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</si>
  <si>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</si>
  <si>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</si>
  <si>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</si>
  <si>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</si>
  <si>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</si>
  <si>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</si>
  <si>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</si>
  <si>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</si>
  <si>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</si>
  <si>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</si>
  <si>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</si>
  <si>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</si>
  <si>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</si>
  <si>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</si>
  <si>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</si>
  <si>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</si>
  <si>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</si>
  <si>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</si>
  <si>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</si>
  <si>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</si>
  <si>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</si>
  <si>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</si>
  <si>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</si>
  <si>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</si>
  <si>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</si>
  <si>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</si>
  <si>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</si>
  <si>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</si>
  <si>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</si>
  <si>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</si>
  <si>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</si>
  <si>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</si>
  <si>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</si>
  <si>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</si>
  <si>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</si>
  <si>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</si>
  <si>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</si>
  <si>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</si>
  <si>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</si>
  <si>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</si>
  <si>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</si>
  <si>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</si>
  <si>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</si>
  <si>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</si>
  <si>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</si>
  <si>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주1) 환경보전비</t>
    <phoneticPr fontId="9" type="noConversion"/>
  </si>
  <si>
    <t>구  분</t>
  </si>
  <si>
    <t xml:space="preserve">  단 위 : 원</t>
  </si>
  <si>
    <t>배 부 대 상</t>
  </si>
  <si>
    <t>배부대상액</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</si>
  <si>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</si>
  <si>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</si>
  <si>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</si>
  <si>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</si>
  <si>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</si>
  <si>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</si>
  <si>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</si>
  <si>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</si>
  <si>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</si>
  <si>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</si>
  <si>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</si>
  <si>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</si>
  <si>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</si>
  <si>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</si>
  <si>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</si>
  <si>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</si>
  <si>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</si>
  <si>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</si>
  <si>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</si>
  <si>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</si>
  <si>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</si>
  <si>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</si>
  <si>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</si>
  <si>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</si>
  <si>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</si>
  <si>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</si>
  <si>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</si>
  <si>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</si>
  <si>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</si>
  <si>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</si>
  <si>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</si>
  <si>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</si>
  <si>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</si>
  <si>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</si>
  <si>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</si>
  <si>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</si>
  <si>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</si>
  <si>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</si>
  <si>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</si>
  <si>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</si>
  <si>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</si>
  <si>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</si>
  <si>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</si>
  <si>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</si>
  <si>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</si>
  <si>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</si>
  <si>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</si>
  <si>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</si>
  <si>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</si>
  <si>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</si>
  <si>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</si>
  <si>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</si>
  <si>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</si>
  <si>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</si>
  <si>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</si>
  <si>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</si>
  <si>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</si>
  <si>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</si>
  <si>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</si>
  <si>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</si>
  <si>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</si>
  <si>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</si>
  <si>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토목·조경 공사</t>
    <phoneticPr fontId="9" type="noConversion"/>
  </si>
  <si>
    <t>건축·산업환경설비 공사</t>
    <phoneticPr fontId="9" type="noConversion"/>
  </si>
  <si>
    <t>오탁,준설토,방지막설치
필요시,간척,준설</t>
    <phoneticPr fontId="5" type="noConversion"/>
  </si>
  <si>
    <t xml:space="preserve">     ② 건설기술진흥법 시행규칙 별표 8 참조</t>
    <phoneticPr fontId="5" type="noConversion"/>
  </si>
  <si>
    <t>주1) 건설근로자 퇴직공제부금비</t>
    <phoneticPr fontId="9"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</si>
  <si>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</si>
  <si>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</si>
  <si>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</si>
  <si>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</si>
  <si>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</si>
  <si>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</si>
  <si>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</si>
  <si>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</si>
  <si>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</si>
  <si>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</si>
  <si>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</si>
  <si>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</si>
  <si>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</si>
  <si>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</si>
  <si>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</si>
  <si>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</si>
  <si>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</si>
  <si>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</si>
  <si>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</si>
  <si>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</si>
  <si>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</si>
  <si>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</si>
  <si>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</si>
  <si>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</si>
  <si>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</si>
  <si>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</si>
  <si>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</si>
  <si>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</si>
  <si>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</si>
  <si>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</si>
  <si>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</si>
  <si>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</si>
  <si>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</si>
  <si>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</si>
  <si>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</si>
  <si>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</si>
  <si>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</si>
  <si>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</si>
  <si>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</si>
  <si>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</si>
  <si>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</si>
  <si>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</si>
  <si>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</si>
  <si>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</si>
  <si>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</si>
  <si>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</si>
  <si>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</si>
  <si>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</si>
  <si>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</si>
  <si>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</si>
  <si>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</si>
  <si>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</si>
  <si>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</si>
  <si>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</si>
  <si>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</si>
  <si>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</si>
  <si>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</si>
  <si>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</si>
  <si>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</si>
  <si>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단 위 : %</t>
    <phoneticPr fontId="9" type="noConversion"/>
  </si>
  <si>
    <t>환경보전비 요율</t>
    <phoneticPr fontId="9" type="noConversion"/>
  </si>
  <si>
    <t>건설근로자 퇴직공제부금비 요율</t>
    <phoneticPr fontId="9" type="noConversion"/>
  </si>
  <si>
    <t xml:space="preserve">     ② 국토교통부 고시 제2015-610호(2015.8.20) 참조</t>
    <phoneticPr fontId="5"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</si>
  <si>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</si>
  <si>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</si>
  <si>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</si>
  <si>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</si>
  <si>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</si>
  <si>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</si>
  <si>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</si>
  <si>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</si>
  <si>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</si>
  <si>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</si>
  <si>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</si>
  <si>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</si>
  <si>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</si>
  <si>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</si>
  <si>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</si>
  <si>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</si>
  <si>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</si>
  <si>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</si>
  <si>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</si>
  <si>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</si>
  <si>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</si>
  <si>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</si>
  <si>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</si>
  <si>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</si>
  <si>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</si>
  <si>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</si>
  <si>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</si>
  <si>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</si>
  <si>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</si>
  <si>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</si>
  <si>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</si>
  <si>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</si>
  <si>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</si>
  <si>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</si>
  <si>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</si>
  <si>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</si>
  <si>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</si>
  <si>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</si>
  <si>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</si>
  <si>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</si>
  <si>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</si>
  <si>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</si>
  <si>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</si>
  <si>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</si>
  <si>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</si>
  <si>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</si>
  <si>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</si>
  <si>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</si>
  <si>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</si>
  <si>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</si>
  <si>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</si>
  <si>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</si>
  <si>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</si>
  <si>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</si>
  <si>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</si>
  <si>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</si>
  <si>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</si>
  <si>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</si>
  <si>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</si>
  <si>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</si>
  <si>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</si>
  <si>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</si>
  <si>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</si>
  <si>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</si>
  <si>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</si>
  <si>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</si>
  <si>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</si>
  <si>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</si>
  <si>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</si>
  <si>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</si>
  <si>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</si>
  <si>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</si>
  <si>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</si>
  <si>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</si>
  <si>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</si>
  <si>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</si>
  <si>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</si>
  <si>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</si>
  <si>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</si>
  <si>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</si>
  <si>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</si>
  <si>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</si>
  <si>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</si>
  <si>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</si>
  <si>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</si>
  <si>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</si>
  <si>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</si>
  <si>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</si>
  <si>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</si>
  <si>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</si>
  <si>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</si>
  <si>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</si>
  <si>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</si>
  <si>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</si>
  <si>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</si>
  <si>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</si>
  <si>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</si>
  <si>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</si>
  <si>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</si>
  <si>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</si>
  <si>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</si>
  <si>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</si>
  <si>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</si>
  <si>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</si>
  <si>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</si>
  <si>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</si>
  <si>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</si>
  <si>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</si>
  <si>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</si>
  <si>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</si>
  <si>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</si>
  <si>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</si>
  <si>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</si>
  <si>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</si>
  <si>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</si>
  <si>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</si>
  <si>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</si>
  <si>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</si>
  <si>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</si>
  <si>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</si>
  <si>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</si>
  <si>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</si>
  <si>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</si>
  <si>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</si>
  <si>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</si>
  <si>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</si>
  <si>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</si>
  <si>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</si>
  <si>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</si>
  <si>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</si>
  <si>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</si>
  <si>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</si>
  <si>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</si>
  <si>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</si>
  <si>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</si>
  <si>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</si>
  <si>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</si>
  <si>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</si>
  <si>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</si>
  <si>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</si>
  <si>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</si>
  <si>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</si>
  <si>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</si>
  <si>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</si>
  <si>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</si>
  <si>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</si>
  <si>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</si>
  <si>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</si>
  <si>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</si>
  <si>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</si>
  <si>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</si>
  <si>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</si>
  <si>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</si>
  <si>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</si>
  <si>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</si>
  <si>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</si>
  <si>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</si>
  <si>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제2장 제3절 공사원가계산 제19조 3항 24호 참조</t>
    <phoneticPr fontId="9"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</si>
  <si>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</si>
  <si>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</si>
  <si>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</si>
  <si>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</si>
  <si>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</si>
  <si>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</si>
  <si>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</si>
  <si>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</si>
  <si>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</si>
  <si>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</si>
  <si>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</si>
  <si>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</si>
  <si>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</si>
  <si>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</si>
  <si>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3-1-6</t>
    <phoneticPr fontId="5" type="noConversion"/>
  </si>
  <si>
    <t>단위</t>
    <phoneticPr fontId="5" type="noConversion"/>
  </si>
  <si>
    <t>단위 : 원</t>
    <phoneticPr fontId="5" type="noConversion"/>
  </si>
  <si>
    <t>2020. 9. 1 (2020년 5월)</t>
    <phoneticPr fontId="5" type="noConversion"/>
  </si>
  <si>
    <t>주2) 적용기준 : 추정금액 1억원이상 건설공사</t>
    <phoneticPr fontId="9"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</si>
  <si>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</si>
  <si>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</si>
  <si>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</si>
  <si>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</si>
  <si>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</si>
  <si>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</si>
  <si>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</si>
  <si>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</si>
  <si>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</si>
  <si>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</si>
  <si>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</si>
  <si>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</si>
  <si>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</si>
  <si>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</si>
  <si>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</si>
  <si>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</si>
  <si>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</si>
  <si>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</si>
  <si>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</si>
  <si>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</si>
  <si>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</si>
  <si>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</si>
  <si>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</si>
  <si>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</si>
  <si>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</si>
  <si>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</si>
  <si>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</si>
  <si>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</si>
  <si>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</si>
  <si>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</si>
  <si>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</si>
  <si>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</si>
  <si>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</si>
  <si>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</si>
  <si>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</si>
  <si>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</si>
  <si>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</si>
  <si>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</si>
  <si>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</si>
  <si>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</si>
  <si>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</si>
  <si>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</si>
  <si>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</si>
  <si>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</si>
  <si>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</si>
  <si>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</si>
  <si>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</si>
  <si>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</si>
  <si>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</si>
  <si>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</si>
  <si>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</si>
  <si>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</si>
  <si>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</si>
  <si>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</si>
  <si>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</si>
  <si>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</si>
  <si>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</si>
  <si>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</si>
  <si>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</si>
  <si>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</si>
  <si>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</si>
  <si>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</si>
  <si>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</si>
  <si>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</si>
  <si>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</si>
  <si>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</si>
  <si>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</si>
  <si>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</si>
  <si>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</si>
  <si>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</si>
  <si>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</si>
  <si>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</si>
  <si>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</si>
  <si>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</si>
  <si>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</si>
  <si>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</si>
  <si>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</si>
  <si>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</si>
  <si>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</si>
  <si>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</si>
  <si>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</si>
  <si>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</si>
  <si>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</si>
  <si>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</si>
  <si>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</si>
  <si>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</si>
  <si>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</si>
  <si>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</si>
  <si>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</si>
  <si>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</si>
  <si>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</si>
  <si>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</si>
  <si>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</si>
  <si>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</si>
  <si>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</si>
  <si>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</si>
  <si>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</si>
  <si>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</si>
  <si>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</si>
  <si>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</si>
  <si>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</si>
  <si>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</si>
  <si>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</si>
  <si>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</si>
  <si>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</si>
  <si>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</si>
  <si>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</si>
  <si>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</si>
  <si>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</si>
  <si>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</si>
  <si>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</si>
  <si>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</si>
  <si>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</si>
  <si>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</si>
  <si>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</si>
  <si>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</si>
  <si>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</si>
  <si>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</si>
  <si>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</si>
  <si>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</si>
  <si>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</si>
  <si>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</si>
  <si>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</si>
  <si>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</si>
  <si>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</si>
  <si>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</si>
  <si>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</si>
  <si>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</si>
  <si>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</si>
  <si>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</si>
  <si>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</si>
  <si>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</si>
  <si>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</si>
  <si>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</si>
  <si>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</si>
  <si>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</si>
  <si>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</si>
  <si>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</si>
  <si>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</si>
  <si>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</si>
  <si>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</si>
  <si>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</si>
  <si>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</si>
  <si>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</si>
  <si>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</si>
  <si>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</si>
  <si>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</si>
  <si>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</si>
  <si>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</si>
  <si>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</si>
  <si>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</si>
  <si>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</si>
  <si>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</si>
  <si>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</si>
  <si>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</si>
  <si>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</si>
  <si>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</si>
  <si>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</si>
  <si>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</si>
  <si>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</si>
  <si>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</si>
  <si>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</si>
  <si>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</si>
  <si>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</si>
  <si>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</si>
  <si>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</si>
  <si>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</si>
  <si>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</si>
  <si>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</si>
  <si>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</si>
  <si>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</si>
  <si>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</si>
  <si>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</si>
  <si>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</si>
  <si>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</si>
  <si>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</si>
  <si>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</si>
  <si>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</si>
  <si>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</si>
  <si>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</si>
  <si>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</si>
  <si>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</si>
  <si>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</si>
  <si>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</si>
  <si>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</si>
  <si>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</si>
  <si>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</si>
  <si>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</si>
  <si>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</si>
  <si>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</si>
  <si>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</si>
  <si>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</si>
  <si>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</si>
  <si>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</si>
  <si>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</si>
  <si>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</si>
  <si>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</si>
  <si>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</si>
  <si>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</si>
  <si>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</si>
  <si>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</si>
  <si>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</si>
  <si>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</si>
  <si>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</si>
  <si>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</si>
  <si>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</si>
  <si>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 xml:space="preserve">     - 조달청 원가계산 제비율 기준 참조(2024.1.1. 기초금액 발표분부터 적용)</t>
    <phoneticPr fontId="5" type="noConversion"/>
  </si>
  <si>
    <t>주5) 적용시기 : 2024년 1월 1일부터 2024년 12월 31일까지</t>
    <phoneticPr fontId="5" type="noConversion"/>
  </si>
  <si>
    <t>SPACER</t>
  </si>
  <si>
    <t>CRUSHER ROAD 가공</t>
  </si>
  <si>
    <t>CUTTER 가공</t>
  </si>
  <si>
    <t>ROLLER BEARING</t>
  </si>
  <si>
    <t xml:space="preserve">PL SM45C 65T - 530 X 530 </t>
  </si>
  <si>
    <t>RB SM45C 210￠X 3000</t>
  </si>
  <si>
    <t>RB SM45C 210￠X 2500</t>
  </si>
  <si>
    <t>RB SM45C 240￠X 65</t>
  </si>
  <si>
    <t>#222326</t>
  </si>
  <si>
    <t>EA</t>
  </si>
  <si>
    <t>M/D</t>
  </si>
  <si>
    <t>철강류 기계가공비</t>
  </si>
  <si>
    <t>모형절단,선반,밀링 가공비</t>
  </si>
  <si>
    <t>식</t>
  </si>
  <si>
    <t>열처리비용</t>
  </si>
  <si>
    <t>침탄 HRC55</t>
  </si>
  <si>
    <t>계</t>
    <phoneticPr fontId="5" type="noConversion"/>
  </si>
  <si>
    <t>ton</t>
  </si>
  <si>
    <t>ton</t>
    <phoneticPr fontId="5" type="noConversion"/>
  </si>
  <si>
    <t>파쇄기본체</t>
    <phoneticPr fontId="5" type="noConversion"/>
  </si>
  <si>
    <t>설치비</t>
    <phoneticPr fontId="5" type="noConversion"/>
  </si>
  <si>
    <t>철거비</t>
    <phoneticPr fontId="5" type="noConversion"/>
  </si>
  <si>
    <t>1호표</t>
    <phoneticPr fontId="5" type="noConversion"/>
  </si>
  <si>
    <t>2호표</t>
    <phoneticPr fontId="5" type="noConversion"/>
  </si>
  <si>
    <t>기술관리</t>
    <phoneticPr fontId="5" type="noConversion"/>
  </si>
  <si>
    <t>현장대리인</t>
    <phoneticPr fontId="5" type="noConversion"/>
  </si>
  <si>
    <t>수  량</t>
    <phoneticPr fontId="5" type="noConversion"/>
  </si>
  <si>
    <t>단   가</t>
    <phoneticPr fontId="5" type="noConversion"/>
  </si>
  <si>
    <t>금     액</t>
    <phoneticPr fontId="5" type="noConversion"/>
  </si>
  <si>
    <t>규  격</t>
    <phoneticPr fontId="5" type="noConversion"/>
  </si>
  <si>
    <t>외주가공비 산출표</t>
  </si>
  <si>
    <t>공사명 : 파쇄기설비 BLADE 제작 교체</t>
    <phoneticPr fontId="5" type="noConversion"/>
  </si>
  <si>
    <t>기술관리</t>
  </si>
  <si>
    <t>현장대리인</t>
  </si>
  <si>
    <t>파쇄기본체</t>
  </si>
  <si>
    <t>철거비</t>
  </si>
  <si>
    <t>설치비</t>
  </si>
  <si>
    <t>㎏×</t>
  </si>
  <si>
    <t>㎏×</t>
    <phoneticPr fontId="5" type="noConversion"/>
  </si>
  <si>
    <t>EA+</t>
  </si>
  <si>
    <t>EA+</t>
    <phoneticPr fontId="5" type="noConversion"/>
  </si>
  <si>
    <t>EA</t>
    <phoneticPr fontId="5" type="noConversion"/>
  </si>
  <si>
    <t>&lt; 표 2 &gt;</t>
    <phoneticPr fontId="5" type="noConversion"/>
  </si>
  <si>
    <t>&lt; 표 3 &gt;</t>
    <phoneticPr fontId="5" type="noConversion"/>
  </si>
  <si>
    <t>&lt; 표 18 &gt;</t>
    <phoneticPr fontId="5" type="noConversion"/>
  </si>
  <si>
    <t xml:space="preserve">     ① 예정가격 작성요령(행정안전부 예규 제271호, 2023.12.21.)</t>
    <phoneticPr fontId="5" type="noConversion"/>
  </si>
  <si>
    <t>05-2. 공사원가계산서(총괄)</t>
    <phoneticPr fontId="6" type="noConversion"/>
  </si>
  <si>
    <t>CRUSHER ROAD</t>
    <phoneticPr fontId="5" type="noConversion"/>
  </si>
  <si>
    <t>CRUSHER ROAD</t>
    <phoneticPr fontId="5" type="noConversion"/>
  </si>
  <si>
    <t>CUTTER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</si>
</sst>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_-* #,##0.00_-;\-* #,##0.00_-;_-* &quot;-&quot;_-;_-@_-"/>
    <numFmt numFmtId="228" formatCode="_-* #,##0.0000_-;\-* #,##0.0000_-;_-* &quot;-&quot;_-;_-@_-"/>
  </numFmts>
  <fonts count="109">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sz val="14"/>
      <name val="굴림체"/>
      <family val="3"/>
      <charset val="129"/>
    </font>
    <font>
      <b/>
      <sz val="22"/>
      <name val="굴림체"/>
      <family val="3"/>
      <charset val="129"/>
    </font>
    <font>
      <b/>
      <sz val="20"/>
      <name val="굴림체"/>
      <family val="3"/>
      <charset val="129"/>
    </font>
    <font>
      <b/>
      <sz val="18"/>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0">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cellStyleXfs>
  <cellXfs count="424">
    <xf numFmtId="0" fontId="0" fillId="0" borderId="0" xfId="0"/>
    <xf numFmtId="184" fontId="4" fillId="0" borderId="0" xfId="397" applyNumberFormat="1" applyFont="1" applyAlignment="1">
      <alignment vertical="center"/>
    </xf>
    <xf numFmtId="184" fontId="4" fillId="0" borderId="0" xfId="397" applyNumberFormat="1" applyFont="1" applyBorder="1" applyAlignment="1">
      <alignment vertical="center"/>
    </xf>
    <xf numFmtId="0" fontId="4" fillId="0" borderId="0" xfId="397" applyNumberFormat="1" applyFont="1" applyAlignment="1">
      <alignment vertical="center"/>
    </xf>
    <xf numFmtId="184" fontId="4" fillId="0" borderId="0" xfId="397" applyNumberFormat="1" applyFont="1" applyAlignment="1">
      <alignment horizontal="centerContinuous" vertical="center"/>
    </xf>
    <xf numFmtId="184" fontId="4" fillId="0" borderId="0" xfId="397" applyNumberFormat="1" applyFont="1" applyBorder="1" applyAlignment="1">
      <alignment horizontal="centerContinuous" vertical="center"/>
    </xf>
    <xf numFmtId="0" fontId="4" fillId="0" borderId="0" xfId="397" applyNumberFormat="1" applyFont="1" applyAlignment="1">
      <alignment horizontal="centerContinuous" vertical="center"/>
    </xf>
    <xf numFmtId="184" fontId="84" fillId="0" borderId="0" xfId="397" applyNumberFormat="1" applyFont="1" applyAlignment="1">
      <alignment horizontal="centerContinuous" vertical="center"/>
    </xf>
    <xf numFmtId="38" fontId="4" fillId="0" borderId="0" xfId="397" applyNumberFormat="1" applyFont="1" applyAlignment="1" applyProtection="1">
      <alignment horizontal="left" vertical="center"/>
    </xf>
    <xf numFmtId="0" fontId="4" fillId="0" borderId="0" xfId="397" applyNumberFormat="1" applyFont="1" applyAlignment="1" applyProtection="1">
      <alignment horizontal="right" vertical="center"/>
    </xf>
    <xf numFmtId="0" fontId="4" fillId="0" borderId="0" xfId="393" applyNumberFormat="1" applyFont="1" applyAlignment="1">
      <alignment vertical="center"/>
    </xf>
    <xf numFmtId="0" fontId="4" fillId="0" borderId="0" xfId="397" applyNumberFormat="1" applyFont="1" applyAlignment="1">
      <alignment horizontal="right" vertical="center"/>
    </xf>
    <xf numFmtId="184" fontId="85" fillId="0" borderId="22" xfId="397" applyNumberFormat="1" applyFont="1" applyFill="1" applyBorder="1" applyAlignment="1" applyProtection="1">
      <alignment horizontal="centerContinuous" vertical="center"/>
    </xf>
    <xf numFmtId="184" fontId="85" fillId="0" borderId="45" xfId="397" applyNumberFormat="1" applyFont="1" applyFill="1" applyBorder="1" applyAlignment="1">
      <alignment horizontal="centerContinuous" vertical="center"/>
    </xf>
    <xf numFmtId="184" fontId="85" fillId="0" borderId="46" xfId="397" applyNumberFormat="1" applyFont="1" applyFill="1" applyBorder="1" applyAlignment="1">
      <alignment horizontal="centerContinuous" vertical="center"/>
    </xf>
    <xf numFmtId="184" fontId="85" fillId="0" borderId="22" xfId="397" applyNumberFormat="1" applyFont="1" applyFill="1" applyBorder="1" applyAlignment="1" applyProtection="1">
      <alignment horizontal="center" vertical="center"/>
    </xf>
    <xf numFmtId="184" fontId="85" fillId="0" borderId="7" xfId="397" applyNumberFormat="1" applyFont="1" applyFill="1" applyBorder="1" applyAlignment="1" applyProtection="1">
      <alignment horizontal="center" vertical="center" wrapText="1"/>
    </xf>
    <xf numFmtId="0" fontId="85" fillId="0" borderId="46" xfId="397" applyNumberFormat="1" applyFont="1" applyFill="1" applyBorder="1" applyAlignment="1" applyProtection="1">
      <alignment horizontal="centerContinuous" vertical="center"/>
    </xf>
    <xf numFmtId="0" fontId="85" fillId="0" borderId="46" xfId="397" applyNumberFormat="1" applyFont="1" applyFill="1" applyBorder="1" applyAlignment="1">
      <alignment horizontal="centerContinuous" vertical="center"/>
    </xf>
    <xf numFmtId="0" fontId="85" fillId="0" borderId="48" xfId="397" applyNumberFormat="1" applyFont="1" applyFill="1" applyBorder="1" applyAlignment="1">
      <alignment horizontal="centerContinuous" vertical="center"/>
    </xf>
    <xf numFmtId="184" fontId="4" fillId="0" borderId="56" xfId="397" applyNumberFormat="1" applyFont="1" applyBorder="1" applyAlignment="1" applyProtection="1">
      <alignment horizontal="centerContinuous" vertical="center"/>
    </xf>
    <xf numFmtId="184" fontId="4" fillId="0" borderId="38" xfId="397" applyNumberFormat="1" applyFont="1" applyBorder="1" applyAlignment="1">
      <alignment horizontal="centerContinuous" vertical="center"/>
    </xf>
    <xf numFmtId="176" fontId="4" fillId="0" borderId="33" xfId="397"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8" xfId="397" applyNumberFormat="1" applyFont="1" applyBorder="1" applyAlignment="1">
      <alignment vertical="center"/>
    </xf>
    <xf numFmtId="0" fontId="4" fillId="0" borderId="39" xfId="397" applyNumberFormat="1" applyFont="1" applyBorder="1" applyAlignment="1">
      <alignment vertical="center"/>
    </xf>
    <xf numFmtId="184" fontId="4" fillId="0" borderId="57" xfId="397" applyNumberFormat="1" applyFont="1" applyBorder="1" applyAlignment="1" applyProtection="1">
      <alignment horizontal="centerContinuous" vertical="center"/>
    </xf>
    <xf numFmtId="184" fontId="4" fillId="0" borderId="40" xfId="397" applyNumberFormat="1" applyFont="1" applyBorder="1" applyAlignment="1">
      <alignment horizontal="centerContinuous" vertical="center"/>
    </xf>
    <xf numFmtId="176" fontId="4" fillId="0" borderId="35" xfId="397"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40" xfId="397" applyNumberFormat="1" applyFont="1" applyBorder="1" applyAlignment="1">
      <alignment vertical="center"/>
    </xf>
    <xf numFmtId="0" fontId="4" fillId="0" borderId="41" xfId="397" applyNumberFormat="1" applyFont="1" applyBorder="1" applyAlignment="1">
      <alignment vertical="center"/>
    </xf>
    <xf numFmtId="219" fontId="4" fillId="0" borderId="47" xfId="397" applyNumberFormat="1" applyFont="1" applyBorder="1" applyAlignment="1" applyProtection="1">
      <alignment horizontal="centerContinuous" vertical="center"/>
    </xf>
    <xf numFmtId="219" fontId="4" fillId="0" borderId="42" xfId="397" applyNumberFormat="1" applyFont="1" applyBorder="1" applyAlignment="1">
      <alignment horizontal="centerContinuous" vertical="center"/>
    </xf>
    <xf numFmtId="176" fontId="4" fillId="0" borderId="36" xfId="397"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2" xfId="397" applyNumberFormat="1" applyFont="1" applyBorder="1" applyAlignment="1">
      <alignment vertical="center"/>
    </xf>
    <xf numFmtId="0" fontId="4" fillId="0" borderId="43" xfId="397" applyNumberFormat="1" applyFont="1" applyBorder="1" applyAlignment="1">
      <alignment vertical="center"/>
    </xf>
    <xf numFmtId="184" fontId="4" fillId="0" borderId="27" xfId="397" applyNumberFormat="1" applyFont="1" applyBorder="1" applyAlignment="1" applyProtection="1">
      <alignment vertical="center"/>
    </xf>
    <xf numFmtId="184" fontId="4" fillId="0" borderId="46" xfId="397" applyNumberFormat="1" applyFont="1" applyBorder="1" applyAlignment="1">
      <alignment horizontal="centerContinuous" vertical="center"/>
    </xf>
    <xf numFmtId="176" fontId="4" fillId="0" borderId="22" xfId="397"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397" applyNumberFormat="1" applyFont="1" applyBorder="1" applyAlignment="1">
      <alignment vertical="center"/>
    </xf>
    <xf numFmtId="0" fontId="4" fillId="0" borderId="48" xfId="397" applyNumberFormat="1" applyFont="1" applyBorder="1" applyAlignment="1">
      <alignment vertical="center"/>
    </xf>
    <xf numFmtId="184" fontId="4" fillId="0" borderId="47" xfId="397" applyNumberFormat="1" applyFont="1" applyBorder="1" applyAlignment="1" applyProtection="1">
      <alignment horizontal="centerContinuous" vertical="center"/>
    </xf>
    <xf numFmtId="184" fontId="4" fillId="0" borderId="42" xfId="397" applyNumberFormat="1" applyFont="1" applyBorder="1" applyAlignment="1">
      <alignment horizontal="centerContinuous" vertical="center"/>
    </xf>
    <xf numFmtId="184" fontId="4" fillId="0" borderId="27" xfId="397" applyNumberFormat="1" applyFont="1" applyBorder="1" applyAlignment="1" applyProtection="1">
      <alignment horizontal="centerContinuous" vertical="center"/>
    </xf>
    <xf numFmtId="184" fontId="4" fillId="0" borderId="45" xfId="397" applyNumberFormat="1" applyFont="1" applyBorder="1" applyAlignment="1" applyProtection="1">
      <alignment horizontal="centerContinuous" vertical="center"/>
    </xf>
    <xf numFmtId="176" fontId="4" fillId="0" borderId="7" xfId="397" applyNumberFormat="1" applyFont="1" applyBorder="1" applyAlignment="1" applyProtection="1">
      <alignment vertical="center"/>
    </xf>
    <xf numFmtId="0" fontId="4" fillId="0" borderId="27" xfId="397" applyNumberFormat="1" applyFont="1" applyBorder="1" applyAlignment="1" applyProtection="1">
      <alignment horizontal="fill" vertical="center"/>
    </xf>
    <xf numFmtId="0" fontId="4" fillId="0" borderId="45" xfId="397" applyNumberFormat="1" applyFont="1" applyBorder="1" applyAlignment="1" applyProtection="1">
      <alignment horizontal="fill" vertical="center"/>
    </xf>
    <xf numFmtId="10" fontId="4" fillId="0" borderId="35" xfId="390" applyNumberFormat="1" applyFont="1" applyFill="1" applyBorder="1" applyAlignment="1" applyProtection="1">
      <alignment horizontal="centerContinuous" vertical="center"/>
    </xf>
    <xf numFmtId="184" fontId="4" fillId="0" borderId="41" xfId="397" applyNumberFormat="1" applyFont="1" applyBorder="1" applyAlignment="1">
      <alignment horizontal="centerContinuous" vertical="center"/>
    </xf>
    <xf numFmtId="10" fontId="4" fillId="0" borderId="35" xfId="390" applyNumberFormat="1" applyFont="1" applyFill="1" applyBorder="1" applyAlignment="1" applyProtection="1">
      <alignment horizontal="centerContinuous" vertical="center" shrinkToFit="1"/>
    </xf>
    <xf numFmtId="184" fontId="4" fillId="0" borderId="40" xfId="397" applyNumberFormat="1" applyFont="1" applyBorder="1" applyAlignment="1">
      <alignment horizontal="centerContinuous" vertical="center" shrinkToFit="1"/>
    </xf>
    <xf numFmtId="184" fontId="4" fillId="0" borderId="41" xfId="397" applyNumberFormat="1" applyFont="1" applyBorder="1" applyAlignment="1">
      <alignment horizontal="centerContinuous" vertical="center" shrinkToFit="1"/>
    </xf>
    <xf numFmtId="10" fontId="4" fillId="0" borderId="36" xfId="390" applyNumberFormat="1" applyFont="1" applyBorder="1" applyAlignment="1" applyProtection="1">
      <alignment horizontal="centerContinuous" vertical="center"/>
    </xf>
    <xf numFmtId="184" fontId="4" fillId="0" borderId="43" xfId="397" applyNumberFormat="1" applyFont="1" applyBorder="1" applyAlignment="1">
      <alignment horizontal="centerContinuous" vertical="center"/>
    </xf>
    <xf numFmtId="184" fontId="4" fillId="0" borderId="27" xfId="397" applyNumberFormat="1" applyFont="1" applyBorder="1" applyAlignment="1">
      <alignment horizontal="centerContinuous" vertical="center"/>
    </xf>
    <xf numFmtId="184" fontId="4" fillId="0" borderId="45" xfId="397" applyNumberFormat="1" applyFont="1" applyBorder="1" applyAlignment="1">
      <alignment horizontal="centerContinuous" vertical="center"/>
    </xf>
    <xf numFmtId="0" fontId="4" fillId="0" borderId="27" xfId="397" applyNumberFormat="1" applyFont="1" applyBorder="1" applyAlignment="1">
      <alignment vertical="center"/>
    </xf>
    <xf numFmtId="0" fontId="4" fillId="0" borderId="45" xfId="397" applyNumberFormat="1" applyFont="1" applyBorder="1" applyAlignment="1">
      <alignment vertical="center"/>
    </xf>
    <xf numFmtId="184" fontId="4" fillId="0" borderId="2" xfId="397" applyNumberFormat="1" applyFont="1" applyBorder="1" applyAlignment="1" applyProtection="1">
      <alignment horizontal="left" vertical="center"/>
    </xf>
    <xf numFmtId="184" fontId="4" fillId="0" borderId="27" xfId="397" applyNumberFormat="1" applyFont="1" applyBorder="1" applyAlignment="1">
      <alignment vertical="center"/>
    </xf>
    <xf numFmtId="184" fontId="4" fillId="0" borderId="27" xfId="397" applyNumberFormat="1" applyFont="1" applyBorder="1" applyAlignment="1" applyProtection="1">
      <alignment horizontal="left" vertical="center"/>
    </xf>
    <xf numFmtId="0" fontId="4" fillId="0" borderId="27" xfId="397" applyNumberFormat="1" applyFont="1" applyBorder="1" applyAlignment="1" applyProtection="1">
      <alignment horizontal="left" vertical="center"/>
    </xf>
    <xf numFmtId="184" fontId="4" fillId="0" borderId="7" xfId="397" applyNumberFormat="1" applyFont="1" applyBorder="1" applyAlignment="1" applyProtection="1">
      <alignment horizontal="left" vertical="center"/>
    </xf>
    <xf numFmtId="184" fontId="4" fillId="0" borderId="45" xfId="397"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7" applyNumberFormat="1" applyFont="1" applyBorder="1" applyAlignment="1" applyProtection="1">
      <alignment horizontal="center" vertical="center"/>
    </xf>
    <xf numFmtId="0" fontId="4" fillId="0" borderId="45" xfId="397" applyNumberFormat="1" applyFont="1" applyBorder="1" applyAlignment="1" applyProtection="1">
      <alignment horizontal="left" vertical="center"/>
    </xf>
    <xf numFmtId="219" fontId="4" fillId="0" borderId="2" xfId="397" applyNumberFormat="1" applyFont="1" applyBorder="1" applyAlignment="1" applyProtection="1">
      <alignment horizontal="left" vertical="center"/>
    </xf>
    <xf numFmtId="219" fontId="4" fillId="0" borderId="27" xfId="397" applyNumberFormat="1" applyFont="1" applyBorder="1" applyAlignment="1">
      <alignment vertical="center"/>
    </xf>
    <xf numFmtId="219" fontId="4" fillId="0" borderId="45" xfId="397"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7" applyNumberFormat="1" applyFont="1" applyBorder="1" applyAlignment="1" applyProtection="1">
      <alignment horizontal="left" vertical="center"/>
    </xf>
    <xf numFmtId="219" fontId="4" fillId="0" borderId="27" xfId="397"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6" xfId="397" applyNumberFormat="1" applyFont="1" applyBorder="1" applyAlignment="1" applyProtection="1">
      <alignment horizontal="left" vertical="center"/>
    </xf>
    <xf numFmtId="219" fontId="4" fillId="0" borderId="46" xfId="397" applyNumberFormat="1" applyFont="1" applyBorder="1" applyAlignment="1">
      <alignment vertical="center"/>
    </xf>
    <xf numFmtId="219" fontId="85" fillId="0" borderId="46" xfId="237" applyNumberFormat="1" applyFont="1" applyBorder="1" applyAlignment="1" applyProtection="1">
      <alignment vertical="center"/>
    </xf>
    <xf numFmtId="204" fontId="85" fillId="0" borderId="46" xfId="217" applyNumberFormat="1" applyFont="1" applyBorder="1" applyAlignment="1" applyProtection="1">
      <alignment vertical="center"/>
    </xf>
    <xf numFmtId="0" fontId="4" fillId="0" borderId="46" xfId="397" applyNumberFormat="1" applyFont="1" applyBorder="1" applyAlignment="1" applyProtection="1">
      <alignment horizontal="left" vertical="center"/>
    </xf>
    <xf numFmtId="0" fontId="4" fillId="0" borderId="0" xfId="397" applyNumberFormat="1" applyFont="1" applyBorder="1" applyAlignment="1">
      <alignment vertical="center"/>
    </xf>
    <xf numFmtId="219" fontId="4" fillId="0" borderId="0" xfId="397" applyNumberFormat="1" applyFont="1" applyBorder="1" applyAlignment="1" applyProtection="1">
      <alignment horizontal="left" vertical="center"/>
    </xf>
    <xf numFmtId="219" fontId="4" fillId="0" borderId="0" xfId="397" applyNumberFormat="1" applyFont="1" applyBorder="1" applyAlignment="1">
      <alignment vertical="center"/>
    </xf>
    <xf numFmtId="219" fontId="85" fillId="0" borderId="0" xfId="237" applyNumberFormat="1" applyFont="1" applyBorder="1" applyAlignment="1" applyProtection="1">
      <alignment vertical="center"/>
    </xf>
    <xf numFmtId="0" fontId="4" fillId="0" borderId="0" xfId="397" applyNumberFormat="1" applyFont="1" applyBorder="1" applyAlignment="1" applyProtection="1">
      <alignment horizontal="lef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Border="1" applyAlignment="1">
      <alignment vertical="center"/>
    </xf>
    <xf numFmtId="37" fontId="8" fillId="0" borderId="0" xfId="392" applyFont="1" applyAlignment="1">
      <alignment vertical="center"/>
    </xf>
    <xf numFmtId="37" fontId="83" fillId="0" borderId="0" xfId="392" applyFont="1" applyAlignment="1" applyProtection="1">
      <alignment horizontal="centerContinuous" vertical="center"/>
    </xf>
    <xf numFmtId="37" fontId="4" fillId="0" borderId="0" xfId="392" applyFont="1" applyAlignment="1">
      <alignment vertical="center"/>
    </xf>
    <xf numFmtId="37" fontId="84" fillId="0" borderId="0" xfId="392" applyFont="1" applyAlignment="1" applyProtection="1">
      <alignment horizontal="centerContinuous" vertical="center"/>
    </xf>
    <xf numFmtId="37" fontId="4" fillId="0" borderId="0" xfId="392" applyFont="1" applyAlignment="1">
      <alignment horizontal="right" vertical="center"/>
    </xf>
    <xf numFmtId="37" fontId="4" fillId="0" borderId="0" xfId="392" applyFont="1" applyBorder="1" applyAlignment="1">
      <alignment vertical="center"/>
    </xf>
    <xf numFmtId="0" fontId="85" fillId="29" borderId="63" xfId="396" applyFont="1" applyFill="1" applyBorder="1" applyAlignment="1">
      <alignment horizontal="center" vertical="center" shrinkToFit="1"/>
    </xf>
    <xf numFmtId="0" fontId="85" fillId="29" borderId="64" xfId="396" applyFont="1" applyFill="1" applyBorder="1" applyAlignment="1">
      <alignment horizontal="center" vertical="center" wrapText="1"/>
    </xf>
    <xf numFmtId="37" fontId="85" fillId="29" borderId="65" xfId="392" applyFont="1" applyFill="1" applyBorder="1" applyAlignment="1">
      <alignment horizontal="center" vertical="center"/>
    </xf>
    <xf numFmtId="37" fontId="85" fillId="0" borderId="0" xfId="392" applyFont="1" applyBorder="1" applyAlignment="1">
      <alignment vertical="center"/>
    </xf>
    <xf numFmtId="0" fontId="85" fillId="30" borderId="7" xfId="396" applyFont="1" applyFill="1" applyBorder="1" applyAlignment="1">
      <alignment horizontal="center" vertical="center" wrapText="1"/>
    </xf>
    <xf numFmtId="37" fontId="85" fillId="0" borderId="0" xfId="392" applyFont="1" applyAlignment="1">
      <alignment vertical="center"/>
    </xf>
    <xf numFmtId="49" fontId="85" fillId="0" borderId="66" xfId="396"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6" applyFont="1" applyBorder="1" applyAlignment="1">
      <alignment horizontal="center" vertical="center"/>
    </xf>
    <xf numFmtId="41" fontId="4" fillId="0" borderId="22" xfId="237" applyFont="1" applyBorder="1" applyAlignment="1">
      <alignment horizontal="center" vertical="center"/>
    </xf>
    <xf numFmtId="0" fontId="4" fillId="0" borderId="67" xfId="396" applyFont="1" applyBorder="1" applyAlignment="1">
      <alignment horizontal="center" vertical="center"/>
    </xf>
    <xf numFmtId="49" fontId="4" fillId="0" borderId="54" xfId="396"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6" applyFont="1" applyBorder="1" applyAlignment="1">
      <alignment horizontal="center" vertical="center"/>
    </xf>
    <xf numFmtId="41" fontId="4" fillId="0" borderId="34" xfId="237" applyFont="1" applyBorder="1" applyAlignment="1">
      <alignment horizontal="center" vertical="center"/>
    </xf>
    <xf numFmtId="0" fontId="4" fillId="0" borderId="68" xfId="396" applyFont="1" applyBorder="1" applyAlignment="1">
      <alignment horizontal="center" vertical="center"/>
    </xf>
    <xf numFmtId="49" fontId="4" fillId="0" borderId="54" xfId="396"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6" applyFont="1" applyBorder="1" applyAlignment="1">
      <alignment vertical="center" shrinkToFit="1"/>
    </xf>
    <xf numFmtId="220" fontId="85" fillId="0" borderId="54" xfId="396" applyNumberFormat="1" applyFont="1" applyBorder="1" applyAlignment="1">
      <alignment vertical="center" shrinkToFit="1"/>
    </xf>
    <xf numFmtId="0" fontId="4" fillId="0" borderId="34" xfId="396" applyFont="1" applyBorder="1" applyAlignment="1">
      <alignment vertical="center"/>
    </xf>
    <xf numFmtId="41" fontId="4" fillId="0" borderId="34" xfId="237" applyFont="1" applyBorder="1" applyAlignment="1">
      <alignment vertical="center"/>
    </xf>
    <xf numFmtId="0" fontId="4" fillId="0" borderId="68" xfId="396" applyFont="1" applyBorder="1" applyAlignment="1">
      <alignment vertical="center"/>
    </xf>
    <xf numFmtId="220" fontId="87" fillId="0" borderId="54" xfId="396" applyNumberFormat="1" applyFont="1" applyFill="1" applyBorder="1" applyAlignment="1">
      <alignment vertical="center" shrinkToFit="1"/>
    </xf>
    <xf numFmtId="220" fontId="4" fillId="0" borderId="54" xfId="396" applyNumberFormat="1" applyFont="1" applyBorder="1" applyAlignment="1">
      <alignment vertical="center" shrinkToFit="1"/>
    </xf>
    <xf numFmtId="220" fontId="4" fillId="0" borderId="54" xfId="396"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396"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8" xfId="396" applyFont="1" applyFill="1" applyBorder="1" applyAlignment="1">
      <alignment horizontal="center" vertical="center"/>
    </xf>
    <xf numFmtId="220" fontId="88" fillId="0" borderId="54" xfId="396" applyNumberFormat="1" applyFont="1" applyFill="1" applyBorder="1" applyAlignment="1">
      <alignment vertical="center" shrinkToFit="1"/>
    </xf>
    <xf numFmtId="220" fontId="4" fillId="0" borderId="69" xfId="396"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6" applyFont="1" applyBorder="1" applyAlignment="1">
      <alignment horizontal="center" vertical="center"/>
    </xf>
    <xf numFmtId="41" fontId="4" fillId="0" borderId="21" xfId="237" applyFont="1" applyBorder="1" applyAlignment="1">
      <alignment horizontal="center" vertical="center"/>
    </xf>
    <xf numFmtId="0" fontId="4" fillId="0" borderId="70" xfId="396" applyFont="1" applyBorder="1" applyAlignment="1">
      <alignment horizontal="center" vertical="center"/>
    </xf>
    <xf numFmtId="220" fontId="4" fillId="0" borderId="66" xfId="396" applyNumberFormat="1" applyFont="1" applyBorder="1" applyAlignment="1">
      <alignment vertical="center" shrinkToFit="1"/>
    </xf>
    <xf numFmtId="220" fontId="85" fillId="0" borderId="66" xfId="396" applyNumberFormat="1" applyFont="1" applyBorder="1" applyAlignment="1">
      <alignment vertical="center" shrinkToFit="1"/>
    </xf>
    <xf numFmtId="49" fontId="85" fillId="0" borderId="54" xfId="396" applyNumberFormat="1" applyFont="1" applyBorder="1" applyAlignment="1">
      <alignment vertical="center" shrinkToFit="1"/>
    </xf>
    <xf numFmtId="49" fontId="4" fillId="0" borderId="69" xfId="396"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6" applyFont="1" applyBorder="1" applyAlignment="1">
      <alignment vertical="center"/>
    </xf>
    <xf numFmtId="41" fontId="85" fillId="0" borderId="22" xfId="237" applyFont="1" applyBorder="1" applyAlignment="1">
      <alignment vertical="center"/>
    </xf>
    <xf numFmtId="0" fontId="85" fillId="0" borderId="67" xfId="396" applyFont="1" applyBorder="1" applyAlignment="1">
      <alignment vertical="center"/>
    </xf>
    <xf numFmtId="49" fontId="4" fillId="0" borderId="52" xfId="396" applyNumberFormat="1" applyFont="1" applyBorder="1" applyAlignment="1">
      <alignment vertical="center" shrinkToFit="1"/>
    </xf>
    <xf numFmtId="221" fontId="4" fillId="0" borderId="71" xfId="237" applyNumberFormat="1" applyFont="1" applyBorder="1" applyAlignment="1">
      <alignment horizontal="right" vertical="center"/>
    </xf>
    <xf numFmtId="0" fontId="4" fillId="0" borderId="71" xfId="396" applyFont="1" applyBorder="1" applyAlignment="1">
      <alignment horizontal="center" vertical="center"/>
    </xf>
    <xf numFmtId="41" fontId="4" fillId="0" borderId="71" xfId="237" applyFont="1" applyBorder="1" applyAlignment="1">
      <alignment horizontal="center" vertical="center"/>
    </xf>
    <xf numFmtId="0" fontId="4" fillId="0" borderId="72" xfId="396"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2" applyFont="1" applyBorder="1" applyAlignment="1">
      <alignment horizontal="left" vertical="center"/>
    </xf>
    <xf numFmtId="37" fontId="89" fillId="29" borderId="49" xfId="392" applyFont="1" applyFill="1" applyBorder="1" applyAlignment="1">
      <alignment vertical="center"/>
    </xf>
    <xf numFmtId="0" fontId="89" fillId="29" borderId="50" xfId="0" applyFont="1" applyFill="1" applyBorder="1" applyAlignment="1">
      <alignment horizontal="left" vertical="center" wrapText="1"/>
    </xf>
    <xf numFmtId="0" fontId="89" fillId="29" borderId="51" xfId="0" applyFont="1" applyFill="1" applyBorder="1" applyAlignment="1">
      <alignment horizontal="left" vertical="center" wrapText="1"/>
    </xf>
    <xf numFmtId="37" fontId="89" fillId="29" borderId="54" xfId="392" applyFont="1" applyFill="1" applyBorder="1" applyAlignment="1">
      <alignment vertical="center"/>
    </xf>
    <xf numFmtId="0" fontId="89" fillId="29" borderId="0" xfId="0" applyFont="1" applyFill="1" applyBorder="1" applyAlignment="1">
      <alignment horizontal="left" vertical="center" wrapText="1"/>
    </xf>
    <xf numFmtId="0" fontId="89" fillId="29" borderId="55" xfId="0" applyFont="1" applyFill="1" applyBorder="1" applyAlignment="1">
      <alignment horizontal="left" vertical="center" wrapText="1"/>
    </xf>
    <xf numFmtId="37" fontId="89" fillId="29" borderId="52" xfId="392" applyFont="1" applyFill="1" applyBorder="1" applyAlignment="1">
      <alignment vertical="center"/>
    </xf>
    <xf numFmtId="0" fontId="89" fillId="29" borderId="29" xfId="0" applyFont="1" applyFill="1" applyBorder="1" applyAlignment="1">
      <alignment horizontal="left" vertical="center" wrapText="1"/>
    </xf>
    <xf numFmtId="0" fontId="89" fillId="29" borderId="53" xfId="0" applyFont="1" applyFill="1" applyBorder="1" applyAlignment="1">
      <alignment horizontal="left" vertical="center" wrapText="1"/>
    </xf>
    <xf numFmtId="37" fontId="4" fillId="0" borderId="0" xfId="392" applyFont="1" applyAlignment="1">
      <alignment horizontal="left" vertical="center"/>
    </xf>
    <xf numFmtId="37" fontId="4" fillId="29" borderId="49" xfId="392" applyFont="1" applyFill="1" applyBorder="1" applyAlignment="1">
      <alignment horizontal="left" vertical="center"/>
    </xf>
    <xf numFmtId="37" fontId="4" fillId="29" borderId="50" xfId="392" applyFont="1" applyFill="1" applyBorder="1" applyAlignment="1">
      <alignment horizontal="left" vertical="center"/>
    </xf>
    <xf numFmtId="0" fontId="90" fillId="29" borderId="54" xfId="0" applyFont="1" applyFill="1" applyBorder="1" applyAlignment="1">
      <alignment horizontal="left" vertical="center"/>
    </xf>
    <xf numFmtId="0" fontId="90" fillId="29" borderId="0" xfId="0" applyFont="1" applyFill="1" applyBorder="1" applyAlignment="1">
      <alignment horizontal="left" vertical="center"/>
    </xf>
    <xf numFmtId="37" fontId="4" fillId="29" borderId="0" xfId="392" applyFont="1" applyFill="1" applyBorder="1" applyAlignment="1">
      <alignment vertical="center"/>
    </xf>
    <xf numFmtId="0" fontId="90" fillId="29" borderId="52" xfId="0" applyFont="1" applyFill="1" applyBorder="1" applyAlignment="1">
      <alignment horizontal="left" vertical="center"/>
    </xf>
    <xf numFmtId="0" fontId="90"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5" fillId="0" borderId="59" xfId="0" applyFont="1" applyFill="1" applyBorder="1" applyAlignment="1">
      <alignment horizontal="center" vertical="center" wrapText="1"/>
    </xf>
    <xf numFmtId="0" fontId="96" fillId="0" borderId="60" xfId="0" applyFont="1" applyFill="1" applyBorder="1" applyAlignment="1">
      <alignment vertical="center" wrapText="1"/>
    </xf>
    <xf numFmtId="0" fontId="96" fillId="0" borderId="61" xfId="0" applyFont="1" applyFill="1" applyBorder="1" applyAlignment="1">
      <alignment vertical="center"/>
    </xf>
    <xf numFmtId="0" fontId="96" fillId="0" borderId="61" xfId="0" applyFont="1" applyFill="1" applyBorder="1" applyAlignment="1">
      <alignment vertical="center" wrapText="1"/>
    </xf>
    <xf numFmtId="0" fontId="96" fillId="0" borderId="62" xfId="0" applyFont="1" applyFill="1" applyBorder="1" applyAlignment="1">
      <alignment vertical="center"/>
    </xf>
    <xf numFmtId="0" fontId="96" fillId="0" borderId="62" xfId="0" applyFont="1" applyFill="1" applyBorder="1" applyAlignment="1">
      <alignment vertical="center" wrapText="1"/>
    </xf>
    <xf numFmtId="0" fontId="96" fillId="0" borderId="60" xfId="0" applyFont="1" applyFill="1" applyBorder="1" applyAlignment="1">
      <alignment vertical="center"/>
    </xf>
    <xf numFmtId="0" fontId="96" fillId="0" borderId="0" xfId="0" applyFont="1" applyFill="1" applyBorder="1" applyAlignment="1">
      <alignment vertical="center"/>
    </xf>
    <xf numFmtId="0" fontId="96" fillId="0" borderId="0"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3" xfId="0" applyFont="1" applyBorder="1" applyAlignment="1">
      <alignment vertical="center" wrapText="1"/>
    </xf>
    <xf numFmtId="0" fontId="97" fillId="0" borderId="0" xfId="0" applyFont="1" applyBorder="1" applyAlignment="1">
      <alignment vertical="center" wrapText="1"/>
    </xf>
    <xf numFmtId="0" fontId="97" fillId="0" borderId="74" xfId="0" applyFont="1" applyBorder="1" applyAlignment="1">
      <alignment vertical="center" wrapText="1"/>
    </xf>
    <xf numFmtId="0" fontId="96" fillId="0" borderId="0" xfId="0" applyFont="1" applyFill="1" applyAlignment="1">
      <alignment vertical="center"/>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xf>
    <xf numFmtId="0" fontId="85" fillId="0" borderId="45" xfId="392" applyNumberFormat="1" applyFont="1" applyFill="1" applyBorder="1" applyAlignment="1" applyProtection="1">
      <alignment horizontal="center" vertical="center" wrapText="1"/>
    </xf>
    <xf numFmtId="0" fontId="4"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xf>
    <xf numFmtId="37" fontId="4" fillId="0" borderId="33" xfId="392" applyFont="1" applyFill="1" applyBorder="1" applyAlignment="1" applyProtection="1">
      <alignment horizontal="center" vertical="center"/>
    </xf>
    <xf numFmtId="10" fontId="4" fillId="0" borderId="33" xfId="392" applyNumberFormat="1" applyFont="1" applyFill="1" applyBorder="1" applyAlignment="1" applyProtection="1">
      <alignment horizontal="center" vertical="center"/>
    </xf>
    <xf numFmtId="176" fontId="89" fillId="0" borderId="0" xfId="395" applyNumberFormat="1" applyFont="1" applyFill="1" applyAlignment="1">
      <alignment vertical="center"/>
    </xf>
    <xf numFmtId="37" fontId="89" fillId="0" borderId="0" xfId="392" applyFont="1" applyAlignment="1">
      <alignment vertical="center"/>
    </xf>
    <xf numFmtId="37" fontId="89" fillId="0" borderId="0" xfId="392" applyFont="1" applyFill="1" applyAlignment="1">
      <alignment vertical="center"/>
    </xf>
    <xf numFmtId="10" fontId="4" fillId="0" borderId="35" xfId="392" applyNumberFormat="1" applyFont="1" applyFill="1" applyBorder="1" applyAlignment="1" applyProtection="1">
      <alignment horizontal="center" vertical="center"/>
    </xf>
    <xf numFmtId="10" fontId="4" fillId="0" borderId="44" xfId="392" applyNumberFormat="1" applyFont="1" applyFill="1" applyBorder="1" applyAlignment="1" applyProtection="1">
      <alignment horizontal="center" vertical="center"/>
    </xf>
    <xf numFmtId="37" fontId="4" fillId="0" borderId="0" xfId="392" applyFont="1" applyBorder="1" applyAlignment="1" applyProtection="1">
      <alignment horizontal="left" vertical="center"/>
    </xf>
    <xf numFmtId="37" fontId="84" fillId="0" borderId="0" xfId="392" applyFont="1" applyFill="1" applyAlignment="1">
      <alignment horizontal="centerContinuous" vertical="center"/>
    </xf>
    <xf numFmtId="37" fontId="4" fillId="0" borderId="0" xfId="392" applyFont="1" applyFill="1" applyAlignment="1">
      <alignment vertical="center"/>
    </xf>
    <xf numFmtId="10" fontId="4" fillId="0" borderId="0" xfId="392" applyNumberFormat="1" applyFont="1" applyFill="1" applyBorder="1" applyAlignment="1" applyProtection="1">
      <alignment horizontal="center" vertical="center"/>
    </xf>
    <xf numFmtId="37" fontId="4" fillId="0" borderId="0" xfId="392" applyFont="1" applyFill="1" applyBorder="1" applyAlignment="1">
      <alignment vertical="center"/>
    </xf>
    <xf numFmtId="37" fontId="89" fillId="0" borderId="0" xfId="392" applyFont="1" applyFill="1" applyBorder="1" applyAlignment="1">
      <alignment vertical="center"/>
    </xf>
    <xf numFmtId="0" fontId="8" fillId="0" borderId="0" xfId="392" applyNumberFormat="1" applyFont="1" applyFill="1" applyAlignment="1">
      <alignment vertical="center"/>
    </xf>
    <xf numFmtId="37" fontId="8" fillId="0" borderId="0" xfId="392" applyFont="1" applyFill="1" applyAlignment="1">
      <alignment vertical="center"/>
    </xf>
    <xf numFmtId="3" fontId="86" fillId="0" borderId="0" xfId="388" applyNumberFormat="1" applyFont="1" applyFill="1" applyAlignment="1">
      <alignment vertical="center"/>
    </xf>
    <xf numFmtId="37" fontId="83" fillId="0" borderId="0" xfId="392" applyFont="1" applyFill="1" applyAlignment="1" applyProtection="1">
      <alignment horizontal="centerContinuous" vertical="center"/>
    </xf>
    <xf numFmtId="37" fontId="84" fillId="0" borderId="0" xfId="392" applyFont="1" applyFill="1" applyAlignment="1" applyProtection="1">
      <alignment horizontal="centerContinuous" vertical="center"/>
    </xf>
    <xf numFmtId="37" fontId="4" fillId="0" borderId="0" xfId="392" applyFont="1" applyFill="1" applyAlignment="1">
      <alignment horizontal="right" vertical="center"/>
    </xf>
    <xf numFmtId="0" fontId="85" fillId="0" borderId="0" xfId="392" applyNumberFormat="1" applyFont="1" applyFill="1" applyBorder="1" applyAlignment="1" applyProtection="1">
      <alignment horizontal="center" vertical="center" wrapText="1"/>
    </xf>
    <xf numFmtId="37" fontId="4" fillId="0" borderId="36" xfId="392" applyFont="1" applyFill="1" applyBorder="1" applyAlignment="1">
      <alignment horizontal="center" vertical="center"/>
    </xf>
    <xf numFmtId="10" fontId="85" fillId="0" borderId="36" xfId="392" applyNumberFormat="1" applyFont="1" applyFill="1" applyBorder="1" applyAlignment="1" applyProtection="1">
      <alignment horizontal="center" vertical="center"/>
    </xf>
    <xf numFmtId="10" fontId="89" fillId="0" borderId="36" xfId="392" applyNumberFormat="1" applyFont="1" applyFill="1" applyBorder="1" applyAlignment="1" applyProtection="1">
      <alignment horizontal="center" vertical="center"/>
    </xf>
    <xf numFmtId="10" fontId="89" fillId="0" borderId="0" xfId="392" applyNumberFormat="1" applyFont="1" applyFill="1" applyBorder="1" applyAlignment="1" applyProtection="1">
      <alignment horizontal="center" vertical="center"/>
    </xf>
    <xf numFmtId="37" fontId="4" fillId="0" borderId="7" xfId="392" applyFont="1" applyFill="1" applyBorder="1" applyAlignment="1">
      <alignment horizontal="center" vertical="center"/>
    </xf>
    <xf numFmtId="10" fontId="85" fillId="0" borderId="7" xfId="392" applyNumberFormat="1" applyFont="1" applyFill="1" applyBorder="1" applyAlignment="1" applyProtection="1">
      <alignment horizontal="center" vertical="center"/>
    </xf>
    <xf numFmtId="37" fontId="4" fillId="0" borderId="0" xfId="392" applyFont="1" applyFill="1" applyBorder="1" applyAlignment="1" applyProtection="1">
      <alignment horizontal="left" vertical="center"/>
    </xf>
    <xf numFmtId="37" fontId="4" fillId="0" borderId="35" xfId="392" applyFont="1" applyBorder="1" applyAlignment="1">
      <alignment horizontal="center" vertical="center" wrapText="1"/>
    </xf>
    <xf numFmtId="37" fontId="4" fillId="0" borderId="35" xfId="392" applyFont="1" applyBorder="1" applyAlignment="1">
      <alignment horizontal="center" vertical="center"/>
    </xf>
    <xf numFmtId="37" fontId="4" fillId="0" borderId="44" xfId="392" applyFont="1" applyBorder="1" applyAlignment="1">
      <alignment horizontal="center" vertical="center" wrapText="1"/>
    </xf>
    <xf numFmtId="10" fontId="85" fillId="0" borderId="44" xfId="392" applyNumberFormat="1" applyFont="1" applyFill="1" applyBorder="1" applyAlignment="1" applyProtection="1">
      <alignment horizontal="center" vertical="center"/>
    </xf>
    <xf numFmtId="37" fontId="4" fillId="0" borderId="7" xfId="392" applyFont="1" applyBorder="1" applyAlignment="1">
      <alignment horizontal="center" vertical="center"/>
    </xf>
    <xf numFmtId="37" fontId="102" fillId="0" borderId="0" xfId="392" applyFont="1" applyFill="1" applyAlignment="1">
      <alignment vertical="center"/>
    </xf>
    <xf numFmtId="37" fontId="102" fillId="28" borderId="7" xfId="392" applyFont="1" applyFill="1" applyBorder="1" applyAlignment="1">
      <alignment vertical="center"/>
    </xf>
    <xf numFmtId="0" fontId="89" fillId="28" borderId="27" xfId="0" applyFont="1" applyFill="1" applyBorder="1" applyAlignment="1">
      <alignment vertical="center"/>
    </xf>
    <xf numFmtId="0" fontId="89" fillId="28" borderId="45" xfId="0" applyFont="1" applyFill="1" applyBorder="1" applyAlignment="1">
      <alignment vertical="center"/>
    </xf>
    <xf numFmtId="37" fontId="89" fillId="28" borderId="7" xfId="392" applyFont="1" applyFill="1" applyBorder="1" applyAlignment="1">
      <alignment vertical="center"/>
    </xf>
    <xf numFmtId="37" fontId="83" fillId="0" borderId="0" xfId="391" applyFont="1" applyFill="1" applyBorder="1" applyAlignment="1">
      <alignment horizontal="centerContinuous" vertical="center"/>
    </xf>
    <xf numFmtId="37" fontId="104" fillId="0" borderId="0" xfId="392" applyFont="1" applyFill="1" applyAlignment="1">
      <alignment vertical="center"/>
    </xf>
    <xf numFmtId="0" fontId="85" fillId="0" borderId="7" xfId="392" applyNumberFormat="1" applyFont="1" applyFill="1" applyBorder="1" applyAlignment="1" applyProtection="1">
      <alignment horizontal="center" vertical="center" wrapText="1"/>
    </xf>
    <xf numFmtId="0" fontId="89"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wrapText="1"/>
    </xf>
    <xf numFmtId="37" fontId="4" fillId="0" borderId="7" xfId="392" applyFont="1" applyFill="1" applyBorder="1" applyAlignment="1" applyProtection="1">
      <alignment horizontal="center" vertical="center"/>
    </xf>
    <xf numFmtId="37" fontId="4" fillId="0" borderId="0" xfId="392" applyFont="1" applyFill="1" applyBorder="1" applyAlignment="1" applyProtection="1">
      <alignment horizontal="center" vertical="center"/>
    </xf>
    <xf numFmtId="10" fontId="85" fillId="0" borderId="0" xfId="392" applyNumberFormat="1" applyFont="1" applyFill="1" applyBorder="1" applyAlignment="1" applyProtection="1">
      <alignment horizontal="center" vertical="center"/>
    </xf>
    <xf numFmtId="37" fontId="4" fillId="0" borderId="0" xfId="391" applyFont="1" applyFill="1" applyAlignment="1" applyProtection="1">
      <alignment horizontal="left" vertical="center"/>
    </xf>
    <xf numFmtId="37" fontId="4" fillId="0" borderId="22"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3" xfId="392" applyNumberFormat="1" applyFont="1" applyFill="1" applyBorder="1" applyAlignment="1" applyProtection="1">
      <alignment vertical="center" wrapText="1"/>
    </xf>
    <xf numFmtId="10" fontId="4" fillId="0" borderId="33" xfId="392" applyNumberFormat="1" applyFont="1" applyFill="1" applyBorder="1" applyAlignment="1" applyProtection="1">
      <alignment horizontal="right" vertical="center"/>
    </xf>
    <xf numFmtId="37" fontId="4" fillId="0" borderId="34" xfId="392" applyFont="1" applyFill="1" applyBorder="1" applyAlignment="1">
      <alignment horizontal="center" vertical="center"/>
    </xf>
    <xf numFmtId="10" fontId="4" fillId="0" borderId="35" xfId="392" applyNumberFormat="1" applyFont="1" applyFill="1" applyBorder="1" applyAlignment="1" applyProtection="1">
      <alignment vertical="center"/>
    </xf>
    <xf numFmtId="10" fontId="4" fillId="0" borderId="35" xfId="392" applyNumberFormat="1" applyFont="1" applyFill="1" applyBorder="1" applyAlignment="1" applyProtection="1">
      <alignment horizontal="right" vertical="center"/>
    </xf>
    <xf numFmtId="10" fontId="4" fillId="0" borderId="44" xfId="392" applyNumberFormat="1" applyFont="1" applyFill="1" applyBorder="1" applyAlignment="1" applyProtection="1">
      <alignment horizontal="center" vertical="center" wrapText="1"/>
    </xf>
    <xf numFmtId="10" fontId="4" fillId="0" borderId="44" xfId="392" applyNumberFormat="1" applyFont="1" applyFill="1" applyBorder="1" applyAlignment="1" applyProtection="1">
      <alignment vertical="center"/>
    </xf>
    <xf numFmtId="10" fontId="4" fillId="0" borderId="44" xfId="392" applyNumberFormat="1" applyFont="1" applyFill="1" applyBorder="1" applyAlignment="1" applyProtection="1">
      <alignment horizontal="right" vertical="center"/>
    </xf>
    <xf numFmtId="37" fontId="4" fillId="0" borderId="21" xfId="392" applyFont="1" applyFill="1" applyBorder="1" applyAlignment="1">
      <alignment horizontal="center" vertical="center"/>
    </xf>
    <xf numFmtId="10" fontId="4" fillId="0" borderId="36" xfId="392" applyNumberFormat="1" applyFont="1" applyFill="1" applyBorder="1" applyAlignment="1" applyProtection="1">
      <alignment horizontal="center" vertical="center" wrapText="1"/>
    </xf>
    <xf numFmtId="10" fontId="4" fillId="0" borderId="36" xfId="392" applyNumberFormat="1" applyFont="1" applyFill="1" applyBorder="1" applyAlignment="1" applyProtection="1">
      <alignment vertical="center"/>
    </xf>
    <xf numFmtId="10" fontId="4" fillId="0" borderId="36" xfId="392" applyNumberFormat="1" applyFont="1" applyFill="1" applyBorder="1" applyAlignment="1" applyProtection="1">
      <alignment horizontal="right" vertical="center"/>
    </xf>
    <xf numFmtId="0" fontId="93" fillId="0" borderId="33" xfId="0" applyFont="1" applyFill="1" applyBorder="1" applyAlignment="1">
      <alignment horizontal="center" vertical="center" wrapText="1"/>
    </xf>
    <xf numFmtId="0" fontId="93" fillId="0" borderId="35" xfId="0" applyFont="1" applyFill="1" applyBorder="1" applyAlignment="1">
      <alignment horizontal="center" vertical="center" wrapText="1"/>
    </xf>
    <xf numFmtId="0" fontId="93" fillId="0" borderId="36" xfId="0" applyFont="1" applyFill="1" applyBorder="1" applyAlignment="1">
      <alignment horizontal="center" vertical="center" wrapText="1"/>
    </xf>
    <xf numFmtId="10" fontId="85" fillId="0" borderId="36" xfId="392" applyNumberFormat="1" applyFont="1" applyFill="1" applyBorder="1" applyAlignment="1" applyProtection="1">
      <alignment horizontal="right" vertical="center"/>
    </xf>
    <xf numFmtId="10" fontId="85" fillId="0" borderId="7" xfId="392" applyNumberFormat="1" applyFont="1" applyFill="1" applyBorder="1" applyAlignment="1" applyProtection="1">
      <alignment horizontal="right" vertical="center"/>
    </xf>
    <xf numFmtId="182" fontId="85" fillId="0" borderId="7" xfId="392" applyNumberFormat="1" applyFont="1" applyFill="1" applyBorder="1" applyAlignment="1" applyProtection="1">
      <alignment horizontal="right" vertical="center"/>
    </xf>
    <xf numFmtId="10" fontId="4" fillId="0" borderId="7" xfId="392" applyNumberFormat="1" applyFont="1" applyFill="1" applyBorder="1" applyAlignment="1" applyProtection="1">
      <alignment horizontal="right" vertical="center"/>
    </xf>
    <xf numFmtId="182" fontId="4" fillId="0" borderId="7" xfId="392" applyNumberFormat="1" applyFont="1" applyFill="1" applyBorder="1" applyAlignment="1" applyProtection="1">
      <alignment horizontal="right" vertical="center"/>
    </xf>
    <xf numFmtId="37" fontId="4" fillId="0" borderId="45" xfId="392" applyFont="1" applyFill="1" applyBorder="1" applyAlignment="1">
      <alignment horizontal="center" vertical="center"/>
    </xf>
    <xf numFmtId="37" fontId="102" fillId="0" borderId="0" xfId="392" applyFont="1" applyAlignment="1">
      <alignment vertical="center"/>
    </xf>
    <xf numFmtId="37" fontId="104" fillId="0" borderId="0" xfId="392" applyFont="1" applyAlignment="1">
      <alignment vertical="center"/>
    </xf>
    <xf numFmtId="37" fontId="4" fillId="0" borderId="7" xfId="392"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5" fillId="0" borderId="7" xfId="217" applyNumberFormat="1" applyFont="1" applyFill="1" applyBorder="1" applyAlignment="1" applyProtection="1">
      <alignment horizontal="right" vertical="center"/>
    </xf>
    <xf numFmtId="224" fontId="4" fillId="0" borderId="7" xfId="392" applyNumberFormat="1" applyFont="1" applyFill="1" applyBorder="1" applyAlignment="1" applyProtection="1">
      <alignment horizontal="right" vertical="center"/>
    </xf>
    <xf numFmtId="37" fontId="4" fillId="0" borderId="7" xfId="392" applyFont="1" applyBorder="1" applyAlignment="1" applyProtection="1">
      <alignment horizontal="center" vertical="center"/>
    </xf>
    <xf numFmtId="224" fontId="85" fillId="0" borderId="7" xfId="392" applyNumberFormat="1" applyFont="1" applyFill="1" applyBorder="1" applyAlignment="1" applyProtection="1">
      <alignment horizontal="right" vertical="center"/>
    </xf>
    <xf numFmtId="176" fontId="4" fillId="0" borderId="0" xfId="389" applyNumberFormat="1" applyFont="1" applyAlignment="1">
      <alignment horizontal="centerContinuous" vertical="center"/>
    </xf>
    <xf numFmtId="176" fontId="4" fillId="0" borderId="0" xfId="389" applyNumberFormat="1" applyFont="1" applyAlignment="1">
      <alignment vertical="center"/>
    </xf>
    <xf numFmtId="176" fontId="83" fillId="0" borderId="0" xfId="495" applyNumberFormat="1" applyFont="1" applyAlignment="1">
      <alignment horizontal="centerContinuous" vertical="center"/>
    </xf>
    <xf numFmtId="176" fontId="4" fillId="0" borderId="0" xfId="389" applyNumberFormat="1" applyFont="1" applyAlignment="1">
      <alignment horizontal="right" vertical="center"/>
    </xf>
    <xf numFmtId="10" fontId="85" fillId="0" borderId="7" xfId="390" applyNumberFormat="1" applyFont="1" applyFill="1" applyBorder="1" applyAlignment="1" applyProtection="1">
      <alignment horizontal="centerContinuous" vertical="center"/>
    </xf>
    <xf numFmtId="10" fontId="85" fillId="0" borderId="7" xfId="390" applyNumberFormat="1" applyFont="1" applyFill="1" applyBorder="1" applyAlignment="1" applyProtection="1">
      <alignment horizontal="center" vertical="center"/>
    </xf>
    <xf numFmtId="10" fontId="85" fillId="0" borderId="7" xfId="390" applyNumberFormat="1" applyFont="1" applyFill="1" applyBorder="1" applyAlignment="1">
      <alignment horizontal="center" vertical="center"/>
    </xf>
    <xf numFmtId="37" fontId="4" fillId="0" borderId="33" xfId="392" applyFont="1" applyBorder="1" applyAlignment="1">
      <alignment horizontal="center" vertical="center"/>
    </xf>
    <xf numFmtId="10" fontId="4" fillId="0" borderId="33" xfId="390" applyNumberFormat="1" applyFont="1" applyBorder="1" applyAlignment="1" applyProtection="1">
      <alignment horizontal="center" vertical="center" wrapText="1"/>
    </xf>
    <xf numFmtId="176" fontId="4" fillId="0" borderId="33" xfId="390" applyNumberFormat="1" applyFont="1" applyBorder="1" applyAlignment="1" applyProtection="1">
      <alignment vertical="center"/>
    </xf>
    <xf numFmtId="224" fontId="4" fillId="0" borderId="33" xfId="390" applyNumberFormat="1" applyFont="1" applyBorder="1" applyAlignment="1" applyProtection="1">
      <alignment vertical="center"/>
    </xf>
    <xf numFmtId="176" fontId="4" fillId="0" borderId="33" xfId="390" applyNumberFormat="1" applyFont="1" applyFill="1" applyBorder="1" applyAlignment="1">
      <alignment vertical="center"/>
    </xf>
    <xf numFmtId="10" fontId="4" fillId="0" borderId="35" xfId="390" applyNumberFormat="1" applyFont="1" applyBorder="1" applyAlignment="1" applyProtection="1">
      <alignment horizontal="center" vertical="center" wrapText="1"/>
    </xf>
    <xf numFmtId="176" fontId="4" fillId="0" borderId="35" xfId="390" applyNumberFormat="1" applyFont="1" applyBorder="1" applyAlignment="1" applyProtection="1">
      <alignment vertical="center"/>
    </xf>
    <xf numFmtId="224" fontId="4" fillId="0" borderId="35" xfId="390" applyNumberFormat="1" applyFont="1" applyBorder="1" applyAlignment="1" applyProtection="1">
      <alignment vertical="center"/>
    </xf>
    <xf numFmtId="176" fontId="4" fillId="0" borderId="35" xfId="390" applyNumberFormat="1" applyFont="1" applyFill="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pplyProtection="1">
      <alignment horizontal="center" vertical="center" wrapText="1"/>
    </xf>
    <xf numFmtId="176" fontId="4" fillId="0" borderId="36" xfId="390" applyNumberFormat="1" applyFont="1" applyBorder="1" applyAlignment="1" applyProtection="1">
      <alignment vertical="center"/>
    </xf>
    <xf numFmtId="224" fontId="4" fillId="0" borderId="36" xfId="390" applyNumberFormat="1" applyFont="1" applyBorder="1" applyAlignment="1" applyProtection="1">
      <alignment vertical="center"/>
    </xf>
    <xf numFmtId="176" fontId="4" fillId="0" borderId="36" xfId="390" applyNumberFormat="1" applyFont="1" applyFill="1" applyBorder="1" applyAlignment="1">
      <alignment vertical="center"/>
    </xf>
    <xf numFmtId="10" fontId="4" fillId="0" borderId="7" xfId="390" applyNumberFormat="1" applyFont="1" applyBorder="1" applyAlignment="1" applyProtection="1">
      <alignment horizontal="center" vertical="center"/>
    </xf>
    <xf numFmtId="176" fontId="4" fillId="0" borderId="7" xfId="390" applyNumberFormat="1" applyFont="1" applyBorder="1" applyAlignment="1" applyProtection="1">
      <alignment vertical="center"/>
    </xf>
    <xf numFmtId="182" fontId="4" fillId="0" borderId="7" xfId="390" applyNumberFormat="1" applyFont="1" applyBorder="1" applyAlignment="1" applyProtection="1">
      <alignment vertical="center"/>
    </xf>
    <xf numFmtId="176" fontId="4" fillId="0" borderId="7" xfId="390" applyNumberFormat="1" applyFont="1" applyFill="1" applyBorder="1" applyAlignment="1">
      <alignment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06" fillId="0" borderId="0" xfId="0" applyFont="1" applyAlignment="1">
      <alignment horizontal="centerContinuous" vertical="center"/>
    </xf>
    <xf numFmtId="0" fontId="85" fillId="0" borderId="7" xfId="0" applyFont="1" applyBorder="1" applyAlignment="1">
      <alignment horizontal="center"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4"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4"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0" fontId="85" fillId="0" borderId="7" xfId="507" applyFont="1" applyFill="1" applyBorder="1" applyAlignment="1">
      <alignment horizontal="centerContinuous" vertical="center"/>
    </xf>
    <xf numFmtId="0" fontId="103" fillId="0" borderId="37" xfId="506" applyFont="1" applyFill="1" applyBorder="1" applyAlignment="1">
      <alignment horizontal="center" vertical="center"/>
    </xf>
    <xf numFmtId="0" fontId="85" fillId="0" borderId="7" xfId="507"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45" xfId="0" applyFont="1" applyBorder="1" applyAlignment="1">
      <alignment vertical="center"/>
    </xf>
    <xf numFmtId="41" fontId="4" fillId="0" borderId="0" xfId="237" applyFont="1" applyAlignment="1">
      <alignment vertical="center"/>
    </xf>
    <xf numFmtId="41" fontId="4" fillId="0" borderId="0" xfId="0" applyNumberFormat="1" applyFont="1" applyAlignment="1">
      <alignment vertical="center"/>
    </xf>
    <xf numFmtId="10" fontId="4" fillId="0" borderId="0" xfId="217" applyNumberFormat="1" applyFont="1" applyAlignment="1">
      <alignment vertical="center"/>
    </xf>
    <xf numFmtId="0" fontId="4" fillId="0" borderId="7" xfId="0" applyFont="1" applyBorder="1" applyAlignment="1">
      <alignment vertical="center" wrapText="1"/>
    </xf>
    <xf numFmtId="0" fontId="4" fillId="0" borderId="0" xfId="505" applyFont="1" applyAlignment="1">
      <alignment horizontal="left" vertical="center"/>
    </xf>
    <xf numFmtId="0" fontId="4" fillId="0" borderId="0" xfId="505" applyFont="1" applyAlignment="1">
      <alignment vertical="center"/>
    </xf>
    <xf numFmtId="0" fontId="4" fillId="0" borderId="0" xfId="505" applyFont="1" applyAlignment="1">
      <alignment horizontal="center" vertical="center" shrinkToFit="1"/>
    </xf>
    <xf numFmtId="0" fontId="4" fillId="0" borderId="0" xfId="505" applyFont="1" applyAlignment="1">
      <alignment horizontal="center" vertical="center"/>
    </xf>
    <xf numFmtId="0" fontId="4" fillId="0" borderId="0" xfId="508" applyNumberFormat="1" applyFont="1" applyFill="1" applyAlignment="1">
      <alignment horizontal="center" vertical="center"/>
    </xf>
    <xf numFmtId="0" fontId="4" fillId="0" borderId="0" xfId="505" applyFont="1" applyAlignment="1">
      <alignment horizontal="centerContinuous" vertical="center"/>
    </xf>
    <xf numFmtId="0" fontId="4" fillId="0" borderId="0" xfId="505" applyFont="1" applyAlignment="1">
      <alignment horizontal="centerContinuous" vertical="center" shrinkToFit="1"/>
    </xf>
    <xf numFmtId="0" fontId="4" fillId="0" borderId="0" xfId="505" applyFont="1" applyAlignment="1">
      <alignment horizontal="right" vertical="center"/>
    </xf>
    <xf numFmtId="0" fontId="4" fillId="0" borderId="7" xfId="505" applyFont="1" applyBorder="1" applyAlignment="1">
      <alignment horizontal="center" vertical="center" shrinkToFit="1"/>
    </xf>
    <xf numFmtId="0" fontId="4" fillId="0" borderId="7" xfId="505" applyFont="1" applyBorder="1" applyAlignment="1">
      <alignment horizontal="center" vertical="center"/>
    </xf>
    <xf numFmtId="0" fontId="4" fillId="0" borderId="7" xfId="508" applyNumberFormat="1" applyFont="1" applyFill="1" applyBorder="1" applyAlignment="1">
      <alignment horizontal="centerContinuous" vertical="center"/>
    </xf>
    <xf numFmtId="183" fontId="4" fillId="0" borderId="0" xfId="509" applyNumberFormat="1" applyFont="1" applyFill="1" applyBorder="1" applyAlignment="1">
      <alignment horizontal="right" vertical="center" shrinkToFit="1"/>
    </xf>
    <xf numFmtId="176" fontId="4" fillId="0" borderId="0" xfId="509" applyNumberFormat="1" applyFont="1" applyFill="1" applyBorder="1" applyAlignment="1">
      <alignment horizontal="right" vertical="center" shrinkToFit="1"/>
    </xf>
    <xf numFmtId="227" fontId="4" fillId="0" borderId="0" xfId="508" applyNumberFormat="1" applyFont="1" applyFill="1" applyAlignment="1">
      <alignment horizontal="center" vertical="center"/>
    </xf>
    <xf numFmtId="41" fontId="4" fillId="0" borderId="0" xfId="508" applyFont="1" applyFill="1" applyAlignment="1">
      <alignment horizontal="center" vertical="center"/>
    </xf>
    <xf numFmtId="183" fontId="4" fillId="0" borderId="7" xfId="508" applyNumberFormat="1" applyFont="1" applyFill="1" applyBorder="1" applyAlignment="1">
      <alignment horizontal="right" vertical="center" shrinkToFit="1"/>
    </xf>
    <xf numFmtId="176" fontId="4" fillId="0" borderId="7" xfId="508" applyNumberFormat="1" applyFont="1" applyFill="1" applyBorder="1" applyAlignment="1">
      <alignment horizontal="right" vertical="center" shrinkToFit="1"/>
    </xf>
    <xf numFmtId="0" fontId="107" fillId="0" borderId="0" xfId="505" applyFont="1" applyAlignment="1">
      <alignment horizontal="centerContinuous" vertical="center"/>
    </xf>
    <xf numFmtId="3" fontId="4" fillId="0" borderId="7" xfId="508" applyNumberFormat="1" applyFont="1" applyFill="1" applyBorder="1" applyAlignment="1">
      <alignment horizontal="right" vertical="center" shrinkToFit="1"/>
    </xf>
    <xf numFmtId="3" fontId="4" fillId="0" borderId="7" xfId="508" applyNumberFormat="1" applyFont="1" applyFill="1" applyBorder="1" applyAlignment="1">
      <alignment horizontal="center" vertical="center" shrinkToFit="1"/>
    </xf>
    <xf numFmtId="0" fontId="4" fillId="0" borderId="0" xfId="508" applyNumberFormat="1" applyFont="1" applyFill="1" applyAlignment="1">
      <alignment horizontal="right" vertical="center"/>
    </xf>
    <xf numFmtId="0" fontId="4" fillId="0" borderId="7" xfId="505" applyFont="1" applyBorder="1" applyAlignment="1">
      <alignment horizontal="centerContinuous" vertical="center"/>
    </xf>
    <xf numFmtId="0" fontId="4" fillId="0" borderId="7" xfId="509" applyNumberFormat="1" applyFont="1" applyFill="1" applyBorder="1" applyAlignment="1">
      <alignment horizontal="left" vertical="center" wrapText="1"/>
    </xf>
    <xf numFmtId="0" fontId="4" fillId="0" borderId="7" xfId="508" applyNumberFormat="1" applyFont="1" applyFill="1" applyBorder="1" applyAlignment="1">
      <alignment vertical="center" wrapText="1" shrinkToFit="1"/>
    </xf>
    <xf numFmtId="41" fontId="4" fillId="0" borderId="7" xfId="509" applyFont="1" applyFill="1" applyBorder="1" applyAlignment="1">
      <alignment horizontal="center" vertical="center"/>
    </xf>
    <xf numFmtId="41" fontId="4" fillId="0" borderId="7" xfId="508" applyFont="1" applyFill="1" applyBorder="1" applyAlignment="1">
      <alignment vertical="center" shrinkToFit="1"/>
    </xf>
    <xf numFmtId="2" fontId="4" fillId="0" borderId="2" xfId="0" applyNumberFormat="1" applyFont="1" applyBorder="1" applyAlignment="1">
      <alignment vertical="center" shrinkToFit="1"/>
    </xf>
    <xf numFmtId="228" fontId="4" fillId="0" borderId="7" xfId="237" applyNumberFormat="1" applyFont="1" applyBorder="1" applyAlignment="1">
      <alignment vertical="center"/>
    </xf>
    <xf numFmtId="184" fontId="108" fillId="0" borderId="0" xfId="397" applyNumberFormat="1" applyFont="1" applyAlignment="1">
      <alignment horizontal="centerContinuous" vertical="center"/>
    </xf>
    <xf numFmtId="0" fontId="105" fillId="0" borderId="0" xfId="0" applyFont="1" applyAlignment="1">
      <alignment vertical="center"/>
    </xf>
    <xf numFmtId="184" fontId="4" fillId="0" borderId="22" xfId="397" applyNumberFormat="1" applyFont="1" applyBorder="1" applyAlignment="1" applyProtection="1">
      <alignment horizontal="center" vertical="center" textRotation="255"/>
    </xf>
    <xf numFmtId="184" fontId="4" fillId="0" borderId="34" xfId="397" applyNumberFormat="1" applyFont="1" applyBorder="1" applyAlignment="1" applyProtection="1">
      <alignment horizontal="center" vertical="center" textRotation="255"/>
    </xf>
    <xf numFmtId="184" fontId="4" fillId="0" borderId="21" xfId="397" applyNumberFormat="1" applyFont="1" applyBorder="1" applyAlignment="1" applyProtection="1">
      <alignment horizontal="center" vertical="center" textRotation="255"/>
    </xf>
    <xf numFmtId="0" fontId="4" fillId="0" borderId="27" xfId="397" applyNumberFormat="1" applyFont="1" applyBorder="1" applyAlignment="1" applyProtection="1">
      <alignment horizontal="center" vertical="center" shrinkToFit="1"/>
    </xf>
    <xf numFmtId="0" fontId="4" fillId="0" borderId="22" xfId="397" applyNumberFormat="1" applyFont="1" applyBorder="1" applyAlignment="1" applyProtection="1">
      <alignment horizontal="center" vertical="center" textRotation="255"/>
    </xf>
    <xf numFmtId="0" fontId="4" fillId="0" borderId="34" xfId="397" applyNumberFormat="1" applyFont="1" applyBorder="1" applyAlignment="1" applyProtection="1">
      <alignment horizontal="center" vertical="center" textRotation="255"/>
    </xf>
    <xf numFmtId="0" fontId="4" fillId="0" borderId="21" xfId="397" applyNumberFormat="1" applyFont="1" applyBorder="1" applyAlignment="1" applyProtection="1">
      <alignment horizontal="center" vertical="center" textRotation="255"/>
    </xf>
    <xf numFmtId="0" fontId="85" fillId="0" borderId="7" xfId="0" applyFont="1" applyBorder="1" applyAlignment="1">
      <alignment horizontal="center" vertical="center"/>
    </xf>
    <xf numFmtId="0" fontId="103" fillId="0" borderId="58" xfId="506" applyFont="1" applyFill="1" applyBorder="1" applyAlignment="1">
      <alignment horizontal="center" vertical="center"/>
    </xf>
    <xf numFmtId="0" fontId="103" fillId="0" borderId="46" xfId="506" applyFont="1" applyFill="1" applyBorder="1" applyAlignment="1">
      <alignment horizontal="center" vertical="center"/>
    </xf>
    <xf numFmtId="0" fontId="103" fillId="0" borderId="48" xfId="506" applyFont="1" applyFill="1" applyBorder="1" applyAlignment="1">
      <alignment horizontal="center" vertical="center"/>
    </xf>
    <xf numFmtId="0" fontId="103" fillId="0" borderId="4" xfId="506" applyFont="1" applyFill="1" applyBorder="1" applyAlignment="1">
      <alignment horizontal="center" vertical="center"/>
    </xf>
    <xf numFmtId="0" fontId="103" fillId="0" borderId="32" xfId="506" applyFont="1" applyFill="1" applyBorder="1" applyAlignment="1">
      <alignment horizontal="center" vertical="center"/>
    </xf>
    <xf numFmtId="0" fontId="103" fillId="0" borderId="37" xfId="506" applyFont="1" applyFill="1" applyBorder="1" applyAlignment="1">
      <alignment horizontal="center" vertical="center"/>
    </xf>
    <xf numFmtId="37" fontId="4" fillId="0" borderId="22" xfId="392" applyFont="1" applyFill="1" applyBorder="1" applyAlignment="1" applyProtection="1">
      <alignment horizontal="center" vertical="center" wrapText="1"/>
    </xf>
    <xf numFmtId="37" fontId="4" fillId="0" borderId="34" xfId="392" applyFont="1" applyFill="1" applyBorder="1" applyAlignment="1" applyProtection="1">
      <alignment horizontal="center" vertical="center"/>
    </xf>
    <xf numFmtId="37" fontId="4" fillId="0" borderId="21" xfId="392" applyFont="1" applyFill="1" applyBorder="1" applyAlignment="1" applyProtection="1">
      <alignment horizontal="center" vertical="center"/>
    </xf>
    <xf numFmtId="0" fontId="89" fillId="28" borderId="2" xfId="0" applyFont="1" applyFill="1" applyBorder="1" applyAlignment="1">
      <alignment horizontal="left" vertical="center" wrapText="1"/>
    </xf>
    <xf numFmtId="0" fontId="89" fillId="28" borderId="27" xfId="0" applyFont="1" applyFill="1" applyBorder="1" applyAlignment="1">
      <alignment horizontal="left" vertical="center" wrapText="1"/>
    </xf>
    <xf numFmtId="37" fontId="4" fillId="0" borderId="22" xfId="392" applyFont="1" applyFill="1" applyBorder="1" applyAlignment="1" applyProtection="1">
      <alignment horizontal="center" vertical="center"/>
    </xf>
    <xf numFmtId="10" fontId="4" fillId="0" borderId="7" xfId="392" applyNumberFormat="1" applyFont="1" applyFill="1" applyBorder="1" applyAlignment="1" applyProtection="1">
      <alignment horizontal="center" vertical="center" wrapText="1"/>
    </xf>
    <xf numFmtId="10" fontId="4" fillId="0" borderId="7" xfId="392" applyNumberFormat="1" applyFont="1" applyFill="1" applyBorder="1" applyAlignment="1" applyProtection="1">
      <alignment horizontal="center" vertical="center"/>
    </xf>
    <xf numFmtId="0" fontId="85" fillId="0" borderId="2" xfId="392" applyNumberFormat="1" applyFont="1" applyFill="1" applyBorder="1" applyAlignment="1" applyProtection="1">
      <alignment horizontal="center" vertical="center" wrapText="1"/>
    </xf>
    <xf numFmtId="0" fontId="85" fillId="0" borderId="45" xfId="392" applyNumberFormat="1" applyFont="1" applyFill="1" applyBorder="1" applyAlignment="1" applyProtection="1">
      <alignment horizontal="center" vertical="center" wrapText="1"/>
    </xf>
    <xf numFmtId="37" fontId="4" fillId="0" borderId="2" xfId="392" applyFont="1" applyFill="1" applyBorder="1" applyAlignment="1" applyProtection="1">
      <alignment horizontal="center" vertical="center"/>
    </xf>
    <xf numFmtId="37" fontId="4" fillId="0" borderId="45" xfId="392" applyFont="1" applyFill="1" applyBorder="1" applyAlignment="1" applyProtection="1">
      <alignment horizontal="center" vertical="center"/>
    </xf>
    <xf numFmtId="37" fontId="4" fillId="0" borderId="7" xfId="392" applyFont="1" applyFill="1" applyBorder="1" applyAlignment="1">
      <alignment horizontal="center" vertical="center" wrapText="1"/>
    </xf>
    <xf numFmtId="37" fontId="4" fillId="0" borderId="2" xfId="392" applyFont="1" applyFill="1" applyBorder="1" applyAlignment="1">
      <alignment horizontal="center" vertical="center"/>
    </xf>
    <xf numFmtId="37" fontId="4" fillId="0" borderId="45"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5" xfId="392" applyNumberFormat="1" applyFont="1" applyFill="1" applyBorder="1" applyAlignment="1" applyProtection="1">
      <alignment horizontal="center" vertical="center"/>
    </xf>
    <xf numFmtId="10" fontId="4" fillId="0" borderId="36" xfId="392" applyNumberFormat="1" applyFont="1" applyFill="1" applyBorder="1" applyAlignment="1" applyProtection="1">
      <alignment horizontal="center" vertical="center"/>
    </xf>
    <xf numFmtId="0" fontId="97" fillId="0" borderId="73" xfId="0" applyFont="1" applyBorder="1" applyAlignment="1">
      <alignment horizontal="left" vertical="center" wrapText="1"/>
    </xf>
    <xf numFmtId="0" fontId="97" fillId="0" borderId="0" xfId="0" applyFont="1" applyBorder="1" applyAlignment="1">
      <alignment horizontal="left" vertical="center" wrapText="1"/>
    </xf>
    <xf numFmtId="0" fontId="97" fillId="0" borderId="74" xfId="0" applyFont="1" applyBorder="1" applyAlignment="1">
      <alignment horizontal="left" vertical="center" wrapText="1"/>
    </xf>
    <xf numFmtId="0" fontId="98" fillId="0" borderId="73"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4" xfId="0" applyFont="1" applyBorder="1" applyAlignment="1">
      <alignment horizontal="center" vertical="center" wrapText="1"/>
    </xf>
    <xf numFmtId="0" fontId="97" fillId="0" borderId="73"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74" xfId="0" applyFont="1" applyBorder="1" applyAlignment="1">
      <alignment horizontal="center" vertical="center" wrapText="1"/>
    </xf>
    <xf numFmtId="0" fontId="100" fillId="0" borderId="7" xfId="0" applyFont="1" applyBorder="1" applyAlignment="1">
      <alignment horizontal="justify" vertical="center" wrapText="1"/>
    </xf>
    <xf numFmtId="0" fontId="97" fillId="0" borderId="73" xfId="0" applyFont="1" applyBorder="1" applyAlignment="1">
      <alignment horizontal="justify" vertical="center" wrapText="1"/>
    </xf>
    <xf numFmtId="0" fontId="97" fillId="0" borderId="0" xfId="0" applyFont="1" applyBorder="1" applyAlignment="1">
      <alignment horizontal="justify" vertical="center" wrapText="1"/>
    </xf>
    <xf numFmtId="0" fontId="97" fillId="0" borderId="74" xfId="0" applyFont="1" applyBorder="1" applyAlignment="1">
      <alignment horizontal="justify" vertical="center" wrapText="1"/>
    </xf>
    <xf numFmtId="0" fontId="97" fillId="0" borderId="73" xfId="0" applyFont="1" applyFill="1" applyBorder="1" applyAlignment="1">
      <alignment horizontal="justify" vertical="center" wrapText="1"/>
    </xf>
    <xf numFmtId="0" fontId="97" fillId="0" borderId="0" xfId="0" applyFont="1" applyFill="1" applyBorder="1" applyAlignment="1">
      <alignment horizontal="justify" vertical="center" wrapText="1"/>
    </xf>
    <xf numFmtId="0" fontId="97" fillId="0" borderId="74" xfId="0" applyFont="1" applyFill="1" applyBorder="1" applyAlignment="1">
      <alignment horizontal="justify" vertical="center" wrapText="1"/>
    </xf>
    <xf numFmtId="0" fontId="94" fillId="0" borderId="0" xfId="0" applyFont="1" applyFill="1" applyBorder="1" applyAlignment="1">
      <alignment vertical="center" wrapText="1"/>
    </xf>
    <xf numFmtId="0" fontId="4" fillId="0" borderId="75" xfId="0" applyFont="1" applyFill="1" applyBorder="1" applyAlignment="1">
      <alignment vertical="center" wrapText="1"/>
    </xf>
    <xf numFmtId="0" fontId="14" fillId="31" borderId="7" xfId="0" applyFont="1" applyFill="1" applyBorder="1" applyAlignment="1">
      <alignment horizontal="center" vertical="center"/>
    </xf>
    <xf numFmtId="0" fontId="90" fillId="29" borderId="54" xfId="0" applyFont="1" applyFill="1" applyBorder="1" applyAlignment="1">
      <alignment horizontal="left" vertical="center" wrapText="1"/>
    </xf>
    <xf numFmtId="0" fontId="90"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10">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 11" xfId="509" xr:uid="{00000000-0005-0000-0000-000053010000}"/>
    <cellStyle name="쉼표 [0] 3" xfId="508" xr:uid="{00000000-0005-0000-0000-000054010000}"/>
    <cellStyle name="쉼표 [0]_포이즈앤컴팩트-터널스크린차단막(경비2004)" xfId="238" xr:uid="{00000000-0005-0000-0000-000059010000}"/>
    <cellStyle name="스타일 1" xfId="239" xr:uid="{00000000-0005-0000-0000-00005B010000}"/>
    <cellStyle name="스타일 2" xfId="240" xr:uid="{00000000-0005-0000-0000-00005C010000}"/>
    <cellStyle name="안건회계법인" xfId="241" xr:uid="{00000000-0005-0000-0000-00005D010000}"/>
    <cellStyle name="연결된 셀" xfId="242" builtinId="24" customBuiltin="1"/>
    <cellStyle name="요약" xfId="243" builtinId="25" customBuiltin="1"/>
    <cellStyle name="원" xfId="244" xr:uid="{00000000-0005-0000-0000-000060010000}"/>
    <cellStyle name="원_0008금감원통합감독검사정보시스템" xfId="245" xr:uid="{00000000-0005-0000-0000-000061010000}"/>
    <cellStyle name="원_0009김포공항LED교체공사(광일)" xfId="246" xr:uid="{00000000-0005-0000-0000-000062010000}"/>
    <cellStyle name="원_0011KIST소각설비제작설치" xfId="249" xr:uid="{00000000-0005-0000-0000-000063010000}"/>
    <cellStyle name="원_0011긴급전화기정산(99년형광일)" xfId="247" xr:uid="{00000000-0005-0000-0000-000064010000}"/>
    <cellStyle name="원_0011부산종합경기장전광판" xfId="248" xr:uid="{00000000-0005-0000-0000-000065010000}"/>
    <cellStyle name="원_0012문화유적지표석제작설치" xfId="250" xr:uid="{00000000-0005-0000-0000-000066010000}"/>
    <cellStyle name="원_0102국제조명신공항분수조명" xfId="251" xr:uid="{00000000-0005-0000-0000-000067010000}"/>
    <cellStyle name="원_0103회전식현수막게시대제작설치" xfId="252" xr:uid="{00000000-0005-0000-0000-000068010000}"/>
    <cellStyle name="원_0104포항시침출수처리시스템" xfId="253" xr:uid="{00000000-0005-0000-0000-000069010000}"/>
    <cellStyle name="원_0105담배자판기개조원가" xfId="254" xr:uid="{00000000-0005-0000-0000-00006A010000}"/>
    <cellStyle name="원_0106LG인버터냉난방기제작-1" xfId="255" xr:uid="{00000000-0005-0000-0000-00006B010000}"/>
    <cellStyle name="원_0107광전송장비구매설치" xfId="256" xr:uid="{00000000-0005-0000-0000-00006C010000}"/>
    <cellStyle name="원_0107도공IBS설비SW부문(참조)" xfId="257" xr:uid="{00000000-0005-0000-0000-00006D010000}"/>
    <cellStyle name="원_0107문화재복원용목재-8월6일" xfId="258" xr:uid="{00000000-0005-0000-0000-00006E010000}"/>
    <cellStyle name="원_0107포천영중수배전반(제조,설치)" xfId="259" xr:uid="{00000000-0005-0000-0000-00006F010000}"/>
    <cellStyle name="원_0108농기반미곡건조기제작설치" xfId="260" xr:uid="{00000000-0005-0000-0000-000070010000}"/>
    <cellStyle name="원_0108담배인삼공사영업춘추복" xfId="261" xr:uid="{00000000-0005-0000-0000-000071010000}"/>
    <cellStyle name="원_0108한국전기교통-LED교통신호등((원본))" xfId="262" xr:uid="{00000000-0005-0000-0000-000072010000}"/>
    <cellStyle name="원_0111해양수산부등명기제작" xfId="263" xr:uid="{00000000-0005-0000-0000-000073010000}"/>
    <cellStyle name="원_0111핸디소프트-전자표준문서시스템" xfId="264" xr:uid="{00000000-0005-0000-0000-000074010000}"/>
    <cellStyle name="원_0112금감원사무자동화시스템" xfId="265" xr:uid="{00000000-0005-0000-0000-000075010000}"/>
    <cellStyle name="원_0112수도권매립지SW원가" xfId="266" xr:uid="{00000000-0005-0000-0000-000076010000}"/>
    <cellStyle name="원_0112중고원-HRD종합정보망구축(完)" xfId="267" xr:uid="{00000000-0005-0000-0000-000077010000}"/>
    <cellStyle name="원_0201종합예술회관의자제작설치-1" xfId="268" xr:uid="{00000000-0005-0000-0000-000078010000}"/>
    <cellStyle name="원_0202마사회근무복" xfId="269" xr:uid="{00000000-0005-0000-0000-000079010000}"/>
    <cellStyle name="원_0202부경교재-승강칠판" xfId="270" xr:uid="{00000000-0005-0000-0000-00007A010000}"/>
    <cellStyle name="원_0204한국석묘납골함-1규격" xfId="271" xr:uid="{00000000-0005-0000-0000-00007B010000}"/>
    <cellStyle name="원_0206금감원금융정보교환망재구축" xfId="272" xr:uid="{00000000-0005-0000-0000-00007C010000}"/>
    <cellStyle name="원_0206정통부수납장표기기제작설치" xfId="273" xr:uid="{00000000-0005-0000-0000-00007D010000}"/>
    <cellStyle name="원_0207담배인삼공사-담요" xfId="274" xr:uid="{00000000-0005-0000-0000-00007E010000}"/>
    <cellStyle name="원_0208레비텍-다층여과기설계변경" xfId="275" xr:uid="{00000000-0005-0000-0000-00007F010000}"/>
    <cellStyle name="원_0209이산화염소발생기-설치(50K)" xfId="276" xr:uid="{00000000-0005-0000-0000-000080010000}"/>
    <cellStyle name="원_0210현대정보기술-TD이중계" xfId="277" xr:uid="{00000000-0005-0000-0000-000081010000}"/>
    <cellStyle name="원_0211조달청-#1대북지원사업정산(1월7일)" xfId="278" xr:uid="{00000000-0005-0000-0000-000082010000}"/>
    <cellStyle name="원_0212금감원-법규정보시스템(完)" xfId="279" xr:uid="{00000000-0005-0000-0000-000083010000}"/>
    <cellStyle name="원_0301교통방송-CCTV유지보수" xfId="280" xr:uid="{00000000-0005-0000-0000-000084010000}"/>
    <cellStyle name="원_0302인천경찰청-무인단속기위탁관리" xfId="281" xr:uid="{00000000-0005-0000-0000-000085010000}"/>
    <cellStyle name="원_0302조달청-대북지원2차(안성연)" xfId="282" xr:uid="{00000000-0005-0000-0000-000086010000}"/>
    <cellStyle name="원_0302조달청-대북지원2차(최수현)" xfId="283" xr:uid="{00000000-0005-0000-0000-000087010000}"/>
    <cellStyle name="원_0302표준문서-쌍용정보통신(신)" xfId="284" xr:uid="{00000000-0005-0000-0000-000088010000}"/>
    <cellStyle name="원_0304소프트파워-정부표준전자문서시스템" xfId="285" xr:uid="{00000000-0005-0000-0000-000089010000}"/>
    <cellStyle name="원_0304소프트파워-정부표준전자문서시스템(完)" xfId="286" xr:uid="{00000000-0005-0000-0000-00008A010000}"/>
    <cellStyle name="원_0304철도청-주변환장치-1" xfId="287" xr:uid="{00000000-0005-0000-0000-00008B010000}"/>
    <cellStyle name="원_0305금감원-금융통계정보시스템구축(完)" xfId="288" xr:uid="{00000000-0005-0000-0000-00008C010000}"/>
    <cellStyle name="원_0305제낭조합-면범포지" xfId="289" xr:uid="{00000000-0005-0000-0000-00008D010000}"/>
    <cellStyle name="원_0306제낭공업협동조합-면범포지원단(경비까지)" xfId="290" xr:uid="{00000000-0005-0000-0000-00008E010000}"/>
    <cellStyle name="원_0307경찰청-무인교통단속표준SW개발용역(完)" xfId="291" xr:uid="{00000000-0005-0000-0000-00008F010000}"/>
    <cellStyle name="원_0308조달청-#8대북지원사업정산" xfId="292" xr:uid="{00000000-0005-0000-0000-000090010000}"/>
    <cellStyle name="원_0309두합크린텍-설치원가" xfId="293" xr:uid="{00000000-0005-0000-0000-000091010000}"/>
    <cellStyle name="원_0309조달청-#9대북지원사업정산" xfId="294" xr:uid="{00000000-0005-0000-0000-000092010000}"/>
    <cellStyle name="원_0310여주상수도-탈수기(유천ENG)" xfId="295" xr:uid="{00000000-0005-0000-0000-000093010000}"/>
    <cellStyle name="원_0311대기해양작업시간" xfId="296" xr:uid="{00000000-0005-0000-0000-000094010000}"/>
    <cellStyle name="원_0311대기해양중형등명기" xfId="297" xr:uid="{00000000-0005-0000-0000-000095010000}"/>
    <cellStyle name="원_0312국민체육진흥공단-전기부문" xfId="298" xr:uid="{00000000-0005-0000-0000-000096010000}"/>
    <cellStyle name="원_0312대기해양-중형등명기제작설치" xfId="299" xr:uid="{00000000-0005-0000-0000-000097010000}"/>
    <cellStyle name="원_0312라이준-칼라아스콘4규격" xfId="300" xr:uid="{00000000-0005-0000-0000-000098010000}"/>
    <cellStyle name="원_0401집진기프로그램SW개발비산정" xfId="301" xr:uid="{00000000-0005-0000-0000-000099010000}"/>
    <cellStyle name="원_2001-06조달청신성-한냉지형" xfId="302" xr:uid="{00000000-0005-0000-0000-00009A010000}"/>
    <cellStyle name="원_2002-03경찰대학-졸업식" xfId="303" xr:uid="{00000000-0005-0000-0000-00009B010000}"/>
    <cellStyle name="원_2002-03경찰청-경찰표지장" xfId="304" xr:uid="{00000000-0005-0000-0000-00009C010000}"/>
    <cellStyle name="원_2002-03반디-가로등(열주형)" xfId="305" xr:uid="{00000000-0005-0000-0000-00009D010000}"/>
    <cellStyle name="원_2002-03신화전자-감지기" xfId="306" xr:uid="{00000000-0005-0000-0000-00009E010000}"/>
    <cellStyle name="원_2002-04강원랜드-슬러트머신" xfId="307" xr:uid="{00000000-0005-0000-0000-00009F010000}"/>
    <cellStyle name="원_2002-04메가컴-외주무대" xfId="308" xr:uid="{00000000-0005-0000-0000-0000A0010000}"/>
    <cellStyle name="원_2002-04엘지애드-무대" xfId="309" xr:uid="{00000000-0005-0000-0000-0000A1010000}"/>
    <cellStyle name="원_2002-05강원랜드-슬러트머신(넥스터)" xfId="310" xr:uid="{00000000-0005-0000-0000-0000A2010000}"/>
    <cellStyle name="원_2002-05경기경찰청-냉온수기공사" xfId="311" xr:uid="{00000000-0005-0000-0000-0000A3010000}"/>
    <cellStyle name="원_2002-05대통령비서실-카페트" xfId="312" xr:uid="{00000000-0005-0000-0000-0000A4010000}"/>
    <cellStyle name="원_2002결과표" xfId="313" xr:uid="{00000000-0005-0000-0000-0000A5010000}"/>
    <cellStyle name="원_2002결과표1" xfId="314" xr:uid="{00000000-0005-0000-0000-0000A6010000}"/>
    <cellStyle name="원_2003-01정일사-표창5종" xfId="315" xr:uid="{00000000-0005-0000-0000-0000A7010000}"/>
    <cellStyle name="원_2004년완성공사원가경비율(변경최종))" xfId="316" xr:uid="{00000000-0005-0000-0000-0000A8010000}"/>
    <cellStyle name="원_2004년완성공사원가경비율(조달청미적용)1" xfId="317" xr:uid="{00000000-0005-0000-0000-0000A9010000}"/>
    <cellStyle name="원_5월부산마사회발주기제작1" xfId="318" xr:uid="{00000000-0005-0000-0000-0000AA010000}"/>
    <cellStyle name="원_Pilot플랜트-계변경" xfId="357" xr:uid="{00000000-0005-0000-0000-0000AB010000}"/>
    <cellStyle name="원_Pilot플랜트이전설치-변경최종" xfId="358" xr:uid="{00000000-0005-0000-0000-0000AC010000}"/>
    <cellStyle name="원_SW(케이비)" xfId="359" xr:uid="{00000000-0005-0000-0000-0000AD010000}"/>
    <cellStyle name="원_간지,목차,페이지,표지" xfId="319" xr:uid="{00000000-0005-0000-0000-0000AE010000}"/>
    <cellStyle name="원_경찰청-근무,기동복" xfId="320" xr:uid="{00000000-0005-0000-0000-0000AF010000}"/>
    <cellStyle name="원_공사일반관리비양식" xfId="321" xr:uid="{00000000-0005-0000-0000-0000B0010000}"/>
    <cellStyle name="원_기초공사" xfId="322" xr:uid="{00000000-0005-0000-0000-0000B1010000}"/>
    <cellStyle name="원_네인텍정보기술-회로카드(수현)" xfId="323" xr:uid="{00000000-0005-0000-0000-0000B2010000}"/>
    <cellStyle name="원_대기해양노무비" xfId="324" xr:uid="{00000000-0005-0000-0000-0000B3010000}"/>
    <cellStyle name="원_대북자재8월분" xfId="325" xr:uid="{00000000-0005-0000-0000-0000B4010000}"/>
    <cellStyle name="원_대북자재8월분-1" xfId="326" xr:uid="{00000000-0005-0000-0000-0000B5010000}"/>
    <cellStyle name="원_동산용사촌수현(원본)" xfId="327" xr:uid="{00000000-0005-0000-0000-0000B6010000}"/>
    <cellStyle name="원_백제군사전시1" xfId="328" xr:uid="{00000000-0005-0000-0000-0000B7010000}"/>
    <cellStyle name="원_수초제거기(대양기계)" xfId="329" xr:uid="{00000000-0005-0000-0000-0000B8010000}"/>
    <cellStyle name="원_시설용역" xfId="330" xr:uid="{00000000-0005-0000-0000-0000B9010000}"/>
    <cellStyle name="원_암전정밀실체현미경(수현)" xfId="331" xr:uid="{00000000-0005-0000-0000-0000BA010000}"/>
    <cellStyle name="원_오리엔탈" xfId="332" xr:uid="{00000000-0005-0000-0000-0000BB010000}"/>
    <cellStyle name="원_원본 - 한국전기교통-개선형신호등 4종" xfId="333" xr:uid="{00000000-0005-0000-0000-0000BC010000}"/>
    <cellStyle name="원_재료비" xfId="334" xr:uid="{00000000-0005-0000-0000-0000BD010000}"/>
    <cellStyle name="원_제경비율모음" xfId="335" xr:uid="{00000000-0005-0000-0000-0000BE010000}"/>
    <cellStyle name="원_제조원가" xfId="336" xr:uid="{00000000-0005-0000-0000-0000BF010000}"/>
    <cellStyle name="원_조달청-B판사천강교제작(최종본)" xfId="345" xr:uid="{00000000-0005-0000-0000-0000C0010000}"/>
    <cellStyle name="원_조달청-대북지원3차(최수현)" xfId="337" xr:uid="{00000000-0005-0000-0000-0000C1010000}"/>
    <cellStyle name="원_조달청-대북지원4차(최수현)" xfId="338" xr:uid="{00000000-0005-0000-0000-0000C2010000}"/>
    <cellStyle name="원_조달청-대북지원5차(최수현)" xfId="339" xr:uid="{00000000-0005-0000-0000-0000C3010000}"/>
    <cellStyle name="원_조달청-대북지원6차(번호)" xfId="340" xr:uid="{00000000-0005-0000-0000-0000C4010000}"/>
    <cellStyle name="원_조달청-대북지원6차(최수현)" xfId="341" xr:uid="{00000000-0005-0000-0000-0000C5010000}"/>
    <cellStyle name="원_조달청-대북지원7차(최수현)" xfId="342" xr:uid="{00000000-0005-0000-0000-0000C6010000}"/>
    <cellStyle name="원_조달청-대북지원8차(최수현)" xfId="343" xr:uid="{00000000-0005-0000-0000-0000C7010000}"/>
    <cellStyle name="원_조달청-대북지원9차(최수현)" xfId="344" xr:uid="{00000000-0005-0000-0000-0000C8010000}"/>
    <cellStyle name="원_중앙선관위(투표,개표)" xfId="346" xr:uid="{00000000-0005-0000-0000-0000C9010000}"/>
    <cellStyle name="원_중앙선관위(투표,개표)-사본" xfId="347" xr:uid="{00000000-0005-0000-0000-0000CA010000}"/>
    <cellStyle name="원_철공가공조립" xfId="348" xr:uid="{00000000-0005-0000-0000-0000CB010000}"/>
    <cellStyle name="원_최종-한국전기교통-개선형신호등 4종(공수조정)" xfId="349" xr:uid="{00000000-0005-0000-0000-0000CC010000}"/>
    <cellStyle name="원_코솔라-제조원가" xfId="350" xr:uid="{00000000-0005-0000-0000-0000CD010000}"/>
    <cellStyle name="원_테마공사새로03" xfId="351" xr:uid="{00000000-0005-0000-0000-0000CE010000}"/>
    <cellStyle name="원_토지공사-간접비" xfId="352" xr:uid="{00000000-0005-0000-0000-0000CF010000}"/>
    <cellStyle name="원_평창증설매립장-설치" xfId="353" xr:uid="{00000000-0005-0000-0000-0000D0010000}"/>
    <cellStyle name="원_한국가스공사필터제조부문" xfId="354" xr:uid="{00000000-0005-0000-0000-0000D1010000}"/>
    <cellStyle name="원_한국도로공사" xfId="355" xr:uid="{00000000-0005-0000-0000-0000D2010000}"/>
    <cellStyle name="원_한전내역서-최종" xfId="356" xr:uid="{00000000-0005-0000-0000-0000D3010000}"/>
    <cellStyle name="일위대가" xfId="360" xr:uid="{00000000-0005-0000-0000-0000D4010000}"/>
    <cellStyle name="입력" xfId="361" builtinId="20" customBuiltin="1"/>
    <cellStyle name="자리수" xfId="362" xr:uid="{00000000-0005-0000-0000-0000D6010000}"/>
    <cellStyle name="자리수0" xfId="363" xr:uid="{00000000-0005-0000-0000-0000D7010000}"/>
    <cellStyle name="점선" xfId="364" xr:uid="{00000000-0005-0000-0000-0000D8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E010000}"/>
    <cellStyle name="제목[2줄 아래]" xfId="371" xr:uid="{00000000-0005-0000-0000-0000DF010000}"/>
    <cellStyle name="제목[2줄 위]" xfId="372" xr:uid="{00000000-0005-0000-0000-0000E0010000}"/>
    <cellStyle name="제목1" xfId="373" xr:uid="{00000000-0005-0000-0000-0000E1010000}"/>
    <cellStyle name="좋음" xfId="374" builtinId="26" customBuiltin="1"/>
    <cellStyle name="지정되지 않음" xfId="375" xr:uid="{00000000-0005-0000-0000-0000E3010000}"/>
    <cellStyle name="출력" xfId="376" builtinId="21" customBuiltin="1"/>
    <cellStyle name="콤마 [#]" xfId="377" xr:uid="{00000000-0005-0000-0000-0000E5010000}"/>
    <cellStyle name="콤마 []" xfId="378" xr:uid="{00000000-0005-0000-0000-0000E6010000}"/>
    <cellStyle name="콤마 [0]" xfId="379" xr:uid="{00000000-0005-0000-0000-0000E7010000}"/>
    <cellStyle name="콤마 [0]기기자재비" xfId="380" xr:uid="{00000000-0005-0000-0000-0000E8010000}"/>
    <cellStyle name="콤마 [2]" xfId="381" xr:uid="{00000000-0005-0000-0000-0000E9010000}"/>
    <cellStyle name="콤마 [금액]" xfId="382" xr:uid="{00000000-0005-0000-0000-0000EA010000}"/>
    <cellStyle name="콤마 [소수]" xfId="383" xr:uid="{00000000-0005-0000-0000-0000EB010000}"/>
    <cellStyle name="콤마 [수량]" xfId="384" xr:uid="{00000000-0005-0000-0000-0000EC010000}"/>
    <cellStyle name="콤마_ 2462호표까지" xfId="385" xr:uid="{00000000-0005-0000-0000-0000ED010000}"/>
    <cellStyle name="퍼센트" xfId="386" xr:uid="{00000000-0005-0000-0000-0000EE010000}"/>
    <cellStyle name="표준" xfId="0" builtinId="0"/>
    <cellStyle name="표준 2" xfId="505" xr:uid="{00000000-0005-0000-0000-0000F0010000}"/>
    <cellStyle name="표준 3" xfId="387" xr:uid="{00000000-0005-0000-0000-0000F1010000}"/>
    <cellStyle name="표준 4" xfId="504" xr:uid="{00000000-0005-0000-0000-0000F2010000}"/>
    <cellStyle name="표준 5" xfId="507" xr:uid="{00000000-0005-0000-0000-0000F3010000}"/>
    <cellStyle name="표준_0009산림홍보관설치공사" xfId="388" xr:uid="{00000000-0005-0000-0000-0000F4010000}"/>
    <cellStyle name="표준_2000적용-공사경비11" xfId="389" xr:uid="{00000000-0005-0000-0000-0000F6010000}"/>
    <cellStyle name="표준_97공경배" xfId="390" xr:uid="{00000000-0005-0000-0000-0000F8010000}"/>
    <cellStyle name="표준_97산재율" xfId="391" xr:uid="{00000000-0005-0000-0000-0000F9010000}"/>
    <cellStyle name="표준_97일반관" xfId="392" xr:uid="{00000000-0005-0000-0000-0000FD010000}"/>
    <cellStyle name="標準_Akia(F）-8" xfId="398" xr:uid="{00000000-0005-0000-0000-0000FE010000}"/>
    <cellStyle name="표준_A製總" xfId="397" xr:uid="{00000000-0005-0000-0000-0000FF010000}"/>
    <cellStyle name="표준_工총괄표1" xfId="393" xr:uid="{00000000-0005-0000-0000-000004020000}"/>
    <cellStyle name="표준_양식1 (2)" xfId="394" xr:uid="{00000000-0005-0000-0000-000006020000}"/>
    <cellStyle name="표준_양식11" xfId="395" xr:uid="{00000000-0005-0000-0000-000008020000}"/>
    <cellStyle name="표준_이천두산열병합" xfId="506" xr:uid="{00000000-0005-0000-0000-00000B020000}"/>
    <cellStyle name="표준_조사금액작성보고서(일반)" xfId="396" xr:uid="{00000000-0005-0000-0000-00000C020000}"/>
    <cellStyle name="표준1" xfId="399" xr:uid="{00000000-0005-0000-0000-00000D020000}"/>
    <cellStyle name="표준날짜" xfId="400" xr:uid="{00000000-0005-0000-0000-00000E020000}"/>
    <cellStyle name="표준숫자" xfId="401" xr:uid="{00000000-0005-0000-0000-00000F020000}"/>
    <cellStyle name="합산" xfId="402" xr:uid="{00000000-0005-0000-0000-000010020000}"/>
    <cellStyle name="화폐기호" xfId="403" xr:uid="{00000000-0005-0000-0000-000011020000}"/>
    <cellStyle name="화폐기호0" xfId="404" xr:uid="{00000000-0005-0000-0000-000012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117" Type="http://schemas.openxmlformats.org/officeDocument/2006/relationships/externalLink" Target="externalLinks/externalLink103.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84" Type="http://schemas.openxmlformats.org/officeDocument/2006/relationships/externalLink" Target="externalLinks/externalLink70.xml"/><Relationship Id="rId89" Type="http://schemas.openxmlformats.org/officeDocument/2006/relationships/externalLink" Target="externalLinks/externalLink75.xml"/><Relationship Id="rId112" Type="http://schemas.openxmlformats.org/officeDocument/2006/relationships/externalLink" Target="externalLinks/externalLink98.xml"/><Relationship Id="rId16" Type="http://schemas.openxmlformats.org/officeDocument/2006/relationships/externalLink" Target="externalLinks/externalLink2.xml"/><Relationship Id="rId107" Type="http://schemas.openxmlformats.org/officeDocument/2006/relationships/externalLink" Target="externalLinks/externalLink93.xml"/><Relationship Id="rId11" Type="http://schemas.openxmlformats.org/officeDocument/2006/relationships/worksheet" Target="worksheets/sheet11.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102" Type="http://schemas.openxmlformats.org/officeDocument/2006/relationships/externalLink" Target="externalLinks/externalLink88.xml"/><Relationship Id="rId123" Type="http://schemas.openxmlformats.org/officeDocument/2006/relationships/externalLink" Target="externalLinks/externalLink109.xml"/><Relationship Id="rId5" Type="http://schemas.openxmlformats.org/officeDocument/2006/relationships/worksheet" Target="worksheets/sheet5.xml"/><Relationship Id="rId90" Type="http://schemas.openxmlformats.org/officeDocument/2006/relationships/externalLink" Target="externalLinks/externalLink76.xml"/><Relationship Id="rId95" Type="http://schemas.openxmlformats.org/officeDocument/2006/relationships/externalLink" Target="externalLinks/externalLink81.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113" Type="http://schemas.openxmlformats.org/officeDocument/2006/relationships/externalLink" Target="externalLinks/externalLink99.xml"/><Relationship Id="rId118" Type="http://schemas.openxmlformats.org/officeDocument/2006/relationships/externalLink" Target="externalLinks/externalLink104.xml"/><Relationship Id="rId80" Type="http://schemas.openxmlformats.org/officeDocument/2006/relationships/externalLink" Target="externalLinks/externalLink66.xml"/><Relationship Id="rId85" Type="http://schemas.openxmlformats.org/officeDocument/2006/relationships/externalLink" Target="externalLinks/externalLink71.xml"/><Relationship Id="rId12" Type="http://schemas.openxmlformats.org/officeDocument/2006/relationships/worksheet" Target="worksheets/sheet12.xml"/><Relationship Id="rId17" Type="http://schemas.openxmlformats.org/officeDocument/2006/relationships/externalLink" Target="externalLinks/externalLink3.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59" Type="http://schemas.openxmlformats.org/officeDocument/2006/relationships/externalLink" Target="externalLinks/externalLink45.xml"/><Relationship Id="rId103" Type="http://schemas.openxmlformats.org/officeDocument/2006/relationships/externalLink" Target="externalLinks/externalLink89.xml"/><Relationship Id="rId108" Type="http://schemas.openxmlformats.org/officeDocument/2006/relationships/externalLink" Target="externalLinks/externalLink94.xml"/><Relationship Id="rId124" Type="http://schemas.openxmlformats.org/officeDocument/2006/relationships/theme" Target="theme/theme1.xml"/><Relationship Id="rId54" Type="http://schemas.openxmlformats.org/officeDocument/2006/relationships/externalLink" Target="externalLinks/externalLink40.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91" Type="http://schemas.openxmlformats.org/officeDocument/2006/relationships/externalLink" Target="externalLinks/externalLink77.xml"/><Relationship Id="rId96" Type="http://schemas.openxmlformats.org/officeDocument/2006/relationships/externalLink" Target="externalLinks/externalLink8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49" Type="http://schemas.openxmlformats.org/officeDocument/2006/relationships/externalLink" Target="externalLinks/externalLink35.xml"/><Relationship Id="rId114" Type="http://schemas.openxmlformats.org/officeDocument/2006/relationships/externalLink" Target="externalLinks/externalLink100.xml"/><Relationship Id="rId119" Type="http://schemas.openxmlformats.org/officeDocument/2006/relationships/externalLink" Target="externalLinks/externalLink105.xml"/><Relationship Id="rId44" Type="http://schemas.openxmlformats.org/officeDocument/2006/relationships/externalLink" Target="externalLinks/externalLink30.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81" Type="http://schemas.openxmlformats.org/officeDocument/2006/relationships/externalLink" Target="externalLinks/externalLink67.xml"/><Relationship Id="rId86" Type="http://schemas.openxmlformats.org/officeDocument/2006/relationships/externalLink" Target="externalLinks/externalLink72.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109" Type="http://schemas.openxmlformats.org/officeDocument/2006/relationships/externalLink" Target="externalLinks/externalLink95.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97" Type="http://schemas.openxmlformats.org/officeDocument/2006/relationships/externalLink" Target="externalLinks/externalLink83.xml"/><Relationship Id="rId104" Type="http://schemas.openxmlformats.org/officeDocument/2006/relationships/externalLink" Target="externalLinks/externalLink90.xml"/><Relationship Id="rId120" Type="http://schemas.openxmlformats.org/officeDocument/2006/relationships/externalLink" Target="externalLinks/externalLink106.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57.xml"/><Relationship Id="rId92" Type="http://schemas.openxmlformats.org/officeDocument/2006/relationships/externalLink" Target="externalLinks/externalLink78.xml"/><Relationship Id="rId2" Type="http://schemas.openxmlformats.org/officeDocument/2006/relationships/worksheet" Target="worksheets/sheet2.xml"/><Relationship Id="rId29" Type="http://schemas.openxmlformats.org/officeDocument/2006/relationships/externalLink" Target="externalLinks/externalLink15.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 Id="rId87" Type="http://schemas.openxmlformats.org/officeDocument/2006/relationships/externalLink" Target="externalLinks/externalLink73.xml"/><Relationship Id="rId110" Type="http://schemas.openxmlformats.org/officeDocument/2006/relationships/externalLink" Target="externalLinks/externalLink96.xml"/><Relationship Id="rId115" Type="http://schemas.openxmlformats.org/officeDocument/2006/relationships/externalLink" Target="externalLinks/externalLink101.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9" Type="http://schemas.openxmlformats.org/officeDocument/2006/relationships/externalLink" Target="externalLinks/externalLink5.xml"/><Relationship Id="rId14" Type="http://schemas.openxmlformats.org/officeDocument/2006/relationships/worksheet" Target="worksheets/sheet14.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56" Type="http://schemas.openxmlformats.org/officeDocument/2006/relationships/externalLink" Target="externalLinks/externalLink42.xml"/><Relationship Id="rId77" Type="http://schemas.openxmlformats.org/officeDocument/2006/relationships/externalLink" Target="externalLinks/externalLink63.xml"/><Relationship Id="rId100" Type="http://schemas.openxmlformats.org/officeDocument/2006/relationships/externalLink" Target="externalLinks/externalLink86.xml"/><Relationship Id="rId105" Type="http://schemas.openxmlformats.org/officeDocument/2006/relationships/externalLink" Target="externalLinks/externalLink91.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93" Type="http://schemas.openxmlformats.org/officeDocument/2006/relationships/externalLink" Target="externalLinks/externalLink79.xml"/><Relationship Id="rId98" Type="http://schemas.openxmlformats.org/officeDocument/2006/relationships/externalLink" Target="externalLinks/externalLink84.xml"/><Relationship Id="rId121" Type="http://schemas.openxmlformats.org/officeDocument/2006/relationships/externalLink" Target="externalLinks/externalLink107.xml"/><Relationship Id="rId3" Type="http://schemas.openxmlformats.org/officeDocument/2006/relationships/worksheet" Target="worksheets/sheet3.xml"/><Relationship Id="rId25" Type="http://schemas.openxmlformats.org/officeDocument/2006/relationships/externalLink" Target="externalLinks/externalLink11.xml"/><Relationship Id="rId46" Type="http://schemas.openxmlformats.org/officeDocument/2006/relationships/externalLink" Target="externalLinks/externalLink32.xml"/><Relationship Id="rId67" Type="http://schemas.openxmlformats.org/officeDocument/2006/relationships/externalLink" Target="externalLinks/externalLink53.xml"/><Relationship Id="rId116" Type="http://schemas.openxmlformats.org/officeDocument/2006/relationships/externalLink" Target="externalLinks/externalLink102.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62" Type="http://schemas.openxmlformats.org/officeDocument/2006/relationships/externalLink" Target="externalLinks/externalLink48.xml"/><Relationship Id="rId83" Type="http://schemas.openxmlformats.org/officeDocument/2006/relationships/externalLink" Target="externalLinks/externalLink69.xml"/><Relationship Id="rId88" Type="http://schemas.openxmlformats.org/officeDocument/2006/relationships/externalLink" Target="externalLinks/externalLink74.xml"/><Relationship Id="rId111" Type="http://schemas.openxmlformats.org/officeDocument/2006/relationships/externalLink" Target="externalLinks/externalLink97.xml"/><Relationship Id="rId15" Type="http://schemas.openxmlformats.org/officeDocument/2006/relationships/externalLink" Target="externalLinks/externalLink1.xml"/><Relationship Id="rId36" Type="http://schemas.openxmlformats.org/officeDocument/2006/relationships/externalLink" Target="externalLinks/externalLink22.xml"/><Relationship Id="rId57" Type="http://schemas.openxmlformats.org/officeDocument/2006/relationships/externalLink" Target="externalLinks/externalLink43.xml"/><Relationship Id="rId106" Type="http://schemas.openxmlformats.org/officeDocument/2006/relationships/externalLink" Target="externalLinks/externalLink92.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17.xml"/><Relationship Id="rId52" Type="http://schemas.openxmlformats.org/officeDocument/2006/relationships/externalLink" Target="externalLinks/externalLink38.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94" Type="http://schemas.openxmlformats.org/officeDocument/2006/relationships/externalLink" Target="externalLinks/externalLink80.xml"/><Relationship Id="rId99" Type="http://schemas.openxmlformats.org/officeDocument/2006/relationships/externalLink" Target="externalLinks/externalLink85.xml"/><Relationship Id="rId101" Type="http://schemas.openxmlformats.org/officeDocument/2006/relationships/externalLink" Target="externalLinks/externalLink87.xml"/><Relationship Id="rId122" Type="http://schemas.openxmlformats.org/officeDocument/2006/relationships/externalLink" Target="externalLinks/externalLink108.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전국현황"/>
      <sheetName val="J直材4"/>
      <sheetName val="전선 및 전선관"/>
      <sheetName val="패널"/>
      <sheetName val="Sheet3"/>
      <sheetName val="도급FORM"/>
      <sheetName val="점수확인"/>
      <sheetName val="변압기 및 발전기 용량"/>
      <sheetName val="하도계약반영"/>
      <sheetName val="70%"/>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5">
          <cell r="I5">
            <v>1</v>
          </cell>
        </row>
      </sheetData>
      <sheetData sheetId="3">
        <row r="5">
          <cell r="I5">
            <v>1</v>
          </cell>
        </row>
      </sheetData>
      <sheetData sheetId="4">
        <row r="5">
          <cell r="I5">
            <v>1</v>
          </cell>
        </row>
      </sheetData>
      <sheetData sheetId="5">
        <row r="5">
          <cell r="I5">
            <v>1</v>
          </cell>
        </row>
      </sheetData>
      <sheetData sheetId="6">
        <row r="7">
          <cell r="I7" t="str">
            <v/>
          </cell>
        </row>
      </sheetData>
      <sheetData sheetId="7">
        <row r="5">
          <cell r="I5">
            <v>1</v>
          </cell>
        </row>
      </sheetData>
      <sheetData sheetId="8">
        <row r="7">
          <cell r="I7" t="str">
            <v/>
          </cell>
        </row>
      </sheetData>
      <sheetData sheetId="9">
        <row r="5">
          <cell r="I5">
            <v>1</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5">
          <cell r="I5">
            <v>1</v>
          </cell>
        </row>
      </sheetData>
      <sheetData sheetId="23">
        <row r="5">
          <cell r="I5">
            <v>1</v>
          </cell>
        </row>
      </sheetData>
      <sheetData sheetId="24">
        <row r="5">
          <cell r="I5">
            <v>1</v>
          </cell>
        </row>
      </sheetData>
      <sheetData sheetId="25">
        <row r="5">
          <cell r="I5">
            <v>1</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관로공표지"/>
      <sheetName val="빗물받이(910-510-410)"/>
      <sheetName val="종합단가표"/>
      <sheetName val="woo(mac)"/>
      <sheetName val="FOOTING단면력"/>
      <sheetName val="11.자재단가"/>
      <sheetName val="NEGO"/>
      <sheetName val="본사공가현황"/>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공통부대비"/>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C_DATA"/>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원본"/>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토적"/>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row r="1">
          <cell r="A1" t="str">
            <v>단  종</v>
          </cell>
        </row>
      </sheetData>
      <sheetData sheetId="1007"/>
      <sheetData sheetId="1008"/>
      <sheetData sheetId="1009" refreshError="1"/>
      <sheetData sheetId="1010"/>
      <sheetData sheetId="1011"/>
      <sheetData sheetId="1012">
        <row r="1">
          <cell r="A1" t="str">
            <v>단  종</v>
          </cell>
        </row>
      </sheetData>
      <sheetData sheetId="1013" refreshError="1"/>
      <sheetData sheetId="1014"/>
      <sheetData sheetId="1015"/>
      <sheetData sheetId="1016"/>
      <sheetData sheetId="1017"/>
      <sheetData sheetId="1018" refreshError="1"/>
      <sheetData sheetId="1019" refreshError="1"/>
      <sheetData sheetId="1020"/>
      <sheetData sheetId="1021" refreshError="1"/>
      <sheetData sheetId="1022" refreshError="1"/>
      <sheetData sheetId="1023" refreshError="1"/>
      <sheetData sheetId="1024"/>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연습"/>
      <sheetName val="차선도색현황"/>
      <sheetName val="인제내역"/>
      <sheetName val="CAPVC"/>
      <sheetName val="견적을지"/>
      <sheetName val="EJ"/>
      <sheetName val="전기공사"/>
      <sheetName val="토목주소"/>
      <sheetName val="프랜트면허"/>
      <sheetName val="CP-E2 (품셈표)"/>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비교표"/>
      <sheetName val="골조시행"/>
      <sheetName val="Sheet1 (2)"/>
      <sheetName val="횡배위치"/>
      <sheetName val="SCH"/>
      <sheetName val="CTEMCOST"/>
      <sheetName val="Front"/>
      <sheetName val="design data"/>
      <sheetName val="member design"/>
      <sheetName val="공종별 집계"/>
      <sheetName val="DS-최종"/>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row r="61">
          <cell r="B61">
            <v>2.5</v>
          </cell>
        </row>
      </sheetData>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sheetData sheetId="264"/>
      <sheetData sheetId="265"/>
      <sheetData sheetId="266"/>
      <sheetData sheetId="267"/>
      <sheetData sheetId="268"/>
      <sheetData sheetId="269"/>
      <sheetData sheetId="270"/>
      <sheetData sheetId="271"/>
      <sheetData sheetId="272"/>
      <sheetData sheetId="273"/>
      <sheetData sheetId="274"/>
      <sheetData sheetId="275" refreshError="1"/>
      <sheetData sheetId="276" refreshError="1"/>
      <sheetData sheetId="277" refreshError="1"/>
      <sheetData sheetId="278" refreshError="1"/>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refreshError="1"/>
      <sheetData sheetId="339" refreshError="1"/>
      <sheetData sheetId="340"/>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sheetData sheetId="561" refreshError="1"/>
      <sheetData sheetId="562"/>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sheetData sheetId="991"/>
      <sheetData sheetId="992"/>
      <sheetData sheetId="993"/>
      <sheetData sheetId="994"/>
      <sheetData sheetId="995" refreshError="1"/>
      <sheetData sheetId="996"/>
      <sheetData sheetId="997"/>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sheetData sheetId="1678"/>
      <sheetData sheetId="1679"/>
      <sheetData sheetId="1680"/>
      <sheetData sheetId="1681"/>
      <sheetData sheetId="1682"/>
      <sheetData sheetId="1683"/>
      <sheetData sheetId="1684"/>
      <sheetData sheetId="1685"/>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sheetData sheetId="100"/>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A-4"/>
      <sheetName val="3F"/>
      <sheetName val="9GNG운반"/>
      <sheetName val="부문손익"/>
      <sheetName val="HERO01"/>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refreshError="1"/>
      <sheetData sheetId="812" refreshError="1"/>
      <sheetData sheetId="813" refreshError="1"/>
      <sheetData sheetId="814"/>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refreshError="1"/>
      <sheetData sheetId="825" refreshError="1"/>
      <sheetData sheetId="826" refreshError="1"/>
      <sheetData sheetId="827"/>
      <sheetData sheetId="828"/>
      <sheetData sheetId="829"/>
      <sheetData sheetId="830"/>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sheetData sheetId="849" refreshError="1"/>
      <sheetData sheetId="850" refreshError="1"/>
      <sheetData sheetId="851" refreshError="1"/>
      <sheetData sheetId="852" refreshError="1"/>
      <sheetData sheetId="853"/>
      <sheetData sheetId="854"/>
      <sheetData sheetId="855"/>
      <sheetData sheetId="856"/>
      <sheetData sheetId="857"/>
      <sheetData sheetId="858"/>
      <sheetData sheetId="859" refreshError="1"/>
      <sheetData sheetId="860"/>
      <sheetData sheetId="861"/>
      <sheetData sheetId="862"/>
      <sheetData sheetId="863" refreshError="1"/>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refreshError="1"/>
      <sheetData sheetId="880"/>
      <sheetData sheetId="881"/>
      <sheetData sheetId="882" refreshError="1"/>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refreshError="1"/>
      <sheetData sheetId="897" refreshError="1"/>
      <sheetData sheetId="898" refreshError="1"/>
      <sheetData sheetId="899"/>
      <sheetData sheetId="900" refreshError="1"/>
      <sheetData sheetId="901" refreshError="1"/>
      <sheetData sheetId="902" refreshError="1"/>
      <sheetData sheetId="903" refreshError="1"/>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refreshError="1"/>
      <sheetData sheetId="918"/>
      <sheetData sheetId="919" refreshError="1"/>
      <sheetData sheetId="920" refreshError="1"/>
      <sheetData sheetId="921" refreshError="1"/>
      <sheetData sheetId="922" refreshError="1"/>
      <sheetData sheetId="923" refreshError="1"/>
      <sheetData sheetId="924" refreshError="1"/>
      <sheetData sheetId="925" refreshError="1"/>
      <sheetData sheetId="926"/>
      <sheetData sheetId="927" refreshError="1"/>
      <sheetData sheetId="928"/>
      <sheetData sheetId="929" refreshError="1"/>
      <sheetData sheetId="930" refreshError="1"/>
      <sheetData sheetId="931" refreshError="1"/>
      <sheetData sheetId="932"/>
      <sheetData sheetId="933" refreshError="1"/>
      <sheetData sheetId="934" refreshError="1"/>
      <sheetData sheetId="935"/>
      <sheetData sheetId="936"/>
      <sheetData sheetId="937" refreshError="1"/>
      <sheetData sheetId="938" refreshError="1"/>
      <sheetData sheetId="939" refreshError="1"/>
      <sheetData sheetId="940" refreshError="1"/>
      <sheetData sheetId="941" refreshError="1"/>
      <sheetData sheetId="942"/>
      <sheetData sheetId="943" refreshError="1"/>
      <sheetData sheetId="944" refreshError="1"/>
      <sheetData sheetId="945"/>
      <sheetData sheetId="946" refreshError="1"/>
      <sheetData sheetId="947"/>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refreshError="1"/>
      <sheetData sheetId="961" refreshError="1"/>
      <sheetData sheetId="962" refreshError="1"/>
      <sheetData sheetId="963" refreshError="1"/>
      <sheetData sheetId="964" refreshError="1"/>
      <sheetData sheetId="965" refreshError="1"/>
      <sheetData sheetId="966"/>
      <sheetData sheetId="967" refreshError="1"/>
      <sheetData sheetId="968"/>
      <sheetData sheetId="969"/>
      <sheetData sheetId="970"/>
      <sheetData sheetId="971"/>
      <sheetData sheetId="972"/>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sheetData sheetId="1058"/>
      <sheetData sheetId="1059"/>
      <sheetData sheetId="1060"/>
      <sheetData sheetId="106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refreshError="1"/>
      <sheetData sheetId="1887" refreshError="1"/>
      <sheetData sheetId="1888" refreshError="1"/>
      <sheetData sheetId="1889" refreshError="1"/>
      <sheetData sheetId="1890" refreshError="1"/>
      <sheetData sheetId="1891"/>
      <sheetData sheetId="1892"/>
      <sheetData sheetId="1893"/>
      <sheetData sheetId="1894"/>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7"/>
  <sheetViews>
    <sheetView showZeros="0" view="pageBreakPreview" zoomScaleNormal="100" zoomScaleSheetLayoutView="100" workbookViewId="0">
      <selection activeCell="F31" sqref="F31"/>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6384" width="9.44140625" style="1"/>
  </cols>
  <sheetData>
    <row r="1" spans="1:13" ht="11.25" customHeight="1"/>
    <row r="2" spans="1:13" ht="22.5">
      <c r="A2" s="365" t="s">
        <v>757</v>
      </c>
      <c r="B2" s="4"/>
      <c r="C2" s="4"/>
      <c r="D2" s="4"/>
      <c r="E2" s="4"/>
      <c r="F2" s="5"/>
      <c r="G2" s="5"/>
      <c r="H2" s="6"/>
      <c r="I2" s="6"/>
      <c r="J2" s="6"/>
      <c r="K2" s="6"/>
      <c r="L2" s="6"/>
      <c r="M2" s="6"/>
    </row>
    <row r="3" spans="1:13" ht="12.95" customHeight="1">
      <c r="A3" s="7"/>
      <c r="B3" s="4"/>
      <c r="C3" s="4"/>
      <c r="D3" s="4"/>
      <c r="E3" s="4"/>
      <c r="F3" s="5"/>
      <c r="G3" s="5"/>
      <c r="H3" s="6"/>
      <c r="I3" s="6"/>
      <c r="J3" s="6"/>
      <c r="K3" s="6"/>
      <c r="L3" s="6"/>
      <c r="M3" s="6"/>
    </row>
    <row r="4" spans="1:13" ht="17.25" customHeight="1">
      <c r="A4" s="8" t="s">
        <v>742</v>
      </c>
      <c r="K4" s="9"/>
      <c r="L4" s="10"/>
      <c r="M4" s="11" t="s">
        <v>9</v>
      </c>
    </row>
    <row r="5" spans="1:13" ht="45" customHeight="1">
      <c r="A5" s="12" t="s">
        <v>10</v>
      </c>
      <c r="B5" s="13"/>
      <c r="C5" s="14"/>
      <c r="D5" s="14"/>
      <c r="E5" s="14"/>
      <c r="F5" s="15" t="s">
        <v>11</v>
      </c>
      <c r="G5" s="16" t="s">
        <v>497</v>
      </c>
      <c r="H5" s="17" t="s">
        <v>12</v>
      </c>
      <c r="I5" s="18"/>
      <c r="J5" s="18"/>
      <c r="K5" s="18"/>
      <c r="L5" s="18"/>
      <c r="M5" s="19"/>
    </row>
    <row r="6" spans="1:13" ht="20.85" customHeight="1">
      <c r="A6" s="367" t="s">
        <v>13</v>
      </c>
      <c r="B6" s="367" t="s">
        <v>50</v>
      </c>
      <c r="C6" s="20" t="s">
        <v>14</v>
      </c>
      <c r="D6" s="21"/>
      <c r="E6" s="21"/>
      <c r="F6" s="22"/>
      <c r="G6" s="23"/>
      <c r="H6" s="24" t="s">
        <v>15</v>
      </c>
      <c r="I6" s="24"/>
      <c r="J6" s="24"/>
      <c r="K6" s="24"/>
      <c r="L6" s="24"/>
      <c r="M6" s="25"/>
    </row>
    <row r="7" spans="1:13" ht="20.85" customHeight="1">
      <c r="A7" s="368"/>
      <c r="B7" s="368"/>
      <c r="C7" s="26" t="s">
        <v>16</v>
      </c>
      <c r="D7" s="27"/>
      <c r="E7" s="27"/>
      <c r="F7" s="28"/>
      <c r="G7" s="29"/>
      <c r="H7" s="30"/>
      <c r="I7" s="30"/>
      <c r="J7" s="30"/>
      <c r="K7" s="30"/>
      <c r="L7" s="30"/>
      <c r="M7" s="31"/>
    </row>
    <row r="8" spans="1:13" ht="20.85" customHeight="1">
      <c r="A8" s="368"/>
      <c r="B8" s="368"/>
      <c r="C8" s="32" t="s">
        <v>35</v>
      </c>
      <c r="D8" s="33"/>
      <c r="E8" s="33"/>
      <c r="F8" s="34"/>
      <c r="G8" s="35"/>
      <c r="H8" s="36"/>
      <c r="I8" s="36"/>
      <c r="J8" s="36"/>
      <c r="K8" s="36"/>
      <c r="L8" s="36"/>
      <c r="M8" s="37"/>
    </row>
    <row r="9" spans="1:13" ht="20.85" customHeight="1">
      <c r="A9" s="368"/>
      <c r="B9" s="369"/>
      <c r="C9" s="38" t="s">
        <v>17</v>
      </c>
      <c r="D9" s="39"/>
      <c r="E9" s="39"/>
      <c r="F9" s="40"/>
      <c r="G9" s="41" t="e">
        <f>ROUND(F9/$F$32*100,4)</f>
        <v>#DIV/0!</v>
      </c>
      <c r="H9" s="42"/>
      <c r="I9" s="42"/>
      <c r="J9" s="42"/>
      <c r="K9" s="42"/>
      <c r="L9" s="42"/>
      <c r="M9" s="43"/>
    </row>
    <row r="10" spans="1:13" ht="20.85" customHeight="1">
      <c r="A10" s="368"/>
      <c r="B10" s="367" t="s">
        <v>51</v>
      </c>
      <c r="C10" s="20" t="s">
        <v>18</v>
      </c>
      <c r="D10" s="21"/>
      <c r="E10" s="21"/>
      <c r="F10" s="22"/>
      <c r="G10" s="23"/>
      <c r="H10" s="24" t="str">
        <f>+H6</f>
        <v xml:space="preserve"> &lt; 표 1 &gt; 참조</v>
      </c>
      <c r="I10" s="24"/>
      <c r="J10" s="24"/>
      <c r="K10" s="24"/>
      <c r="L10" s="24"/>
      <c r="M10" s="25"/>
    </row>
    <row r="11" spans="1:13" ht="20.85" customHeight="1">
      <c r="A11" s="368"/>
      <c r="B11" s="368"/>
      <c r="C11" s="44" t="s">
        <v>19</v>
      </c>
      <c r="D11" s="45"/>
      <c r="E11" s="45"/>
      <c r="F11" s="34"/>
      <c r="G11" s="35"/>
      <c r="H11" s="36" t="e">
        <f>" "&amp;#REF!&amp;" 참조"</f>
        <v>#REF!</v>
      </c>
      <c r="I11" s="36"/>
      <c r="J11" s="36"/>
      <c r="K11" s="36"/>
      <c r="L11" s="36"/>
      <c r="M11" s="37"/>
    </row>
    <row r="12" spans="1:13" ht="20.85" customHeight="1">
      <c r="A12" s="368"/>
      <c r="B12" s="369"/>
      <c r="C12" s="38" t="s">
        <v>20</v>
      </c>
      <c r="D12" s="46"/>
      <c r="E12" s="47"/>
      <c r="F12" s="48"/>
      <c r="G12" s="41" t="e">
        <f>ROUND(F12/$F$32*100,4)</f>
        <v>#DIV/0!</v>
      </c>
      <c r="H12" s="49"/>
      <c r="I12" s="49"/>
      <c r="J12" s="49"/>
      <c r="K12" s="49"/>
      <c r="L12" s="49"/>
      <c r="M12" s="50"/>
    </row>
    <row r="13" spans="1:13" ht="20.85" customHeight="1">
      <c r="A13" s="368"/>
      <c r="B13" s="371" t="s">
        <v>496</v>
      </c>
      <c r="C13" s="51" t="s">
        <v>36</v>
      </c>
      <c r="D13" s="27"/>
      <c r="E13" s="52"/>
      <c r="F13" s="28"/>
      <c r="G13" s="23"/>
      <c r="H13" s="30" t="e">
        <f>" "&amp;#REF!&amp;" 참조"</f>
        <v>#REF!</v>
      </c>
      <c r="I13" s="30"/>
      <c r="J13" s="30"/>
      <c r="K13" s="30"/>
      <c r="L13" s="30"/>
      <c r="M13" s="31"/>
    </row>
    <row r="14" spans="1:13" ht="20.85" customHeight="1">
      <c r="A14" s="368"/>
      <c r="B14" s="372"/>
      <c r="C14" s="51" t="s">
        <v>37</v>
      </c>
      <c r="D14" s="27"/>
      <c r="E14" s="52"/>
      <c r="F14" s="28"/>
      <c r="G14" s="29"/>
      <c r="H14" s="30"/>
      <c r="I14" s="30"/>
      <c r="J14" s="30"/>
      <c r="K14" s="30"/>
      <c r="L14" s="30"/>
      <c r="M14" s="31"/>
    </row>
    <row r="15" spans="1:13" ht="20.85" customHeight="1">
      <c r="A15" s="368"/>
      <c r="B15" s="372"/>
      <c r="C15" s="51" t="s">
        <v>38</v>
      </c>
      <c r="D15" s="27"/>
      <c r="E15" s="52"/>
      <c r="F15" s="28"/>
      <c r="G15" s="29"/>
      <c r="H15" s="30"/>
      <c r="I15" s="30"/>
      <c r="J15" s="30"/>
      <c r="K15" s="30"/>
      <c r="L15" s="30"/>
      <c r="M15" s="31"/>
    </row>
    <row r="16" spans="1:13" ht="20.85" customHeight="1">
      <c r="A16" s="368"/>
      <c r="B16" s="372"/>
      <c r="C16" s="51" t="s">
        <v>39</v>
      </c>
      <c r="D16" s="27"/>
      <c r="E16" s="52"/>
      <c r="F16" s="28"/>
      <c r="G16" s="29"/>
      <c r="H16" s="30"/>
      <c r="I16" s="30"/>
      <c r="J16" s="30"/>
      <c r="K16" s="30"/>
      <c r="L16" s="30"/>
      <c r="M16" s="31"/>
    </row>
    <row r="17" spans="1:13" ht="20.85" customHeight="1">
      <c r="A17" s="368"/>
      <c r="B17" s="372"/>
      <c r="C17" s="51" t="s">
        <v>40</v>
      </c>
      <c r="D17" s="27"/>
      <c r="E17" s="52"/>
      <c r="F17" s="28"/>
      <c r="G17" s="29"/>
      <c r="H17" s="30"/>
      <c r="I17" s="30"/>
      <c r="J17" s="30"/>
      <c r="K17" s="30"/>
      <c r="L17" s="30"/>
      <c r="M17" s="31"/>
    </row>
    <row r="18" spans="1:13" ht="20.85" customHeight="1">
      <c r="A18" s="368"/>
      <c r="B18" s="372"/>
      <c r="C18" s="51" t="s">
        <v>41</v>
      </c>
      <c r="D18" s="27"/>
      <c r="E18" s="52"/>
      <c r="F18" s="28">
        <v>1159333</v>
      </c>
      <c r="G18" s="29"/>
      <c r="H18" s="30"/>
      <c r="I18" s="30"/>
      <c r="J18" s="30"/>
      <c r="K18" s="30"/>
      <c r="L18" s="30"/>
      <c r="M18" s="31"/>
    </row>
    <row r="19" spans="1:13" ht="20.85" customHeight="1">
      <c r="A19" s="368"/>
      <c r="B19" s="372"/>
      <c r="C19" s="51" t="s">
        <v>42</v>
      </c>
      <c r="D19" s="27"/>
      <c r="E19" s="52"/>
      <c r="F19" s="28" t="e">
        <f>+#REF!</f>
        <v>#REF!</v>
      </c>
      <c r="G19" s="29"/>
      <c r="H19" s="30"/>
      <c r="I19" s="30"/>
      <c r="J19" s="30"/>
      <c r="K19" s="30"/>
      <c r="L19" s="30"/>
      <c r="M19" s="31"/>
    </row>
    <row r="20" spans="1:13" ht="20.85" customHeight="1">
      <c r="A20" s="368"/>
      <c r="B20" s="372"/>
      <c r="C20" s="51" t="s">
        <v>43</v>
      </c>
      <c r="D20" s="27"/>
      <c r="E20" s="52"/>
      <c r="F20" s="28" t="e">
        <f>+#REF!</f>
        <v>#REF!</v>
      </c>
      <c r="G20" s="29"/>
      <c r="H20" s="30"/>
      <c r="I20" s="30"/>
      <c r="J20" s="30"/>
      <c r="K20" s="30"/>
      <c r="L20" s="30"/>
      <c r="M20" s="31"/>
    </row>
    <row r="21" spans="1:13" ht="20.85" customHeight="1">
      <c r="A21" s="368"/>
      <c r="B21" s="372"/>
      <c r="C21" s="51" t="s">
        <v>44</v>
      </c>
      <c r="D21" s="27"/>
      <c r="E21" s="52"/>
      <c r="F21" s="28" t="e">
        <f>+#REF!</f>
        <v>#REF!</v>
      </c>
      <c r="G21" s="29"/>
      <c r="H21" s="30"/>
      <c r="I21" s="30"/>
      <c r="J21" s="30"/>
      <c r="K21" s="30"/>
      <c r="L21" s="30"/>
      <c r="M21" s="31"/>
    </row>
    <row r="22" spans="1:13" ht="20.85" customHeight="1">
      <c r="A22" s="368"/>
      <c r="B22" s="372"/>
      <c r="C22" s="51" t="s">
        <v>45</v>
      </c>
      <c r="D22" s="27"/>
      <c r="E22" s="52"/>
      <c r="F22" s="28"/>
      <c r="G22" s="29"/>
      <c r="H22" s="30"/>
      <c r="I22" s="30"/>
      <c r="J22" s="30"/>
      <c r="K22" s="30"/>
      <c r="L22" s="30"/>
      <c r="M22" s="31"/>
    </row>
    <row r="23" spans="1:13" ht="20.85" customHeight="1">
      <c r="A23" s="368"/>
      <c r="B23" s="372"/>
      <c r="C23" s="51" t="s">
        <v>46</v>
      </c>
      <c r="D23" s="27"/>
      <c r="E23" s="52"/>
      <c r="F23" s="28" t="e">
        <f>+#REF!</f>
        <v>#REF!</v>
      </c>
      <c r="G23" s="29"/>
      <c r="H23" s="30"/>
      <c r="I23" s="30"/>
      <c r="J23" s="30"/>
      <c r="K23" s="30"/>
      <c r="L23" s="30"/>
      <c r="M23" s="31"/>
    </row>
    <row r="24" spans="1:13" ht="20.85" customHeight="1">
      <c r="A24" s="368"/>
      <c r="B24" s="372"/>
      <c r="C24" s="51" t="s">
        <v>47</v>
      </c>
      <c r="D24" s="27"/>
      <c r="E24" s="52"/>
      <c r="F24" s="28"/>
      <c r="G24" s="29"/>
      <c r="H24" s="30"/>
      <c r="I24" s="30"/>
      <c r="J24" s="30"/>
      <c r="K24" s="30"/>
      <c r="L24" s="30"/>
      <c r="M24" s="31"/>
    </row>
    <row r="25" spans="1:13" ht="20.85" customHeight="1">
      <c r="A25" s="368"/>
      <c r="B25" s="372"/>
      <c r="C25" s="51" t="s">
        <v>48</v>
      </c>
      <c r="D25" s="27"/>
      <c r="E25" s="52"/>
      <c r="F25" s="28"/>
      <c r="G25" s="29"/>
      <c r="H25" s="30"/>
      <c r="I25" s="30"/>
      <c r="J25" s="30"/>
      <c r="K25" s="30"/>
      <c r="L25" s="30"/>
      <c r="M25" s="31"/>
    </row>
    <row r="26" spans="1:13" ht="20.85" customHeight="1">
      <c r="A26" s="368"/>
      <c r="B26" s="372"/>
      <c r="C26" s="53" t="s">
        <v>112</v>
      </c>
      <c r="D26" s="54"/>
      <c r="E26" s="55"/>
      <c r="F26" s="28"/>
      <c r="G26" s="29"/>
      <c r="H26" s="30"/>
      <c r="I26" s="30"/>
      <c r="J26" s="30"/>
      <c r="K26" s="30"/>
      <c r="L26" s="30"/>
      <c r="M26" s="31"/>
    </row>
    <row r="27" spans="1:13" ht="20.85" customHeight="1">
      <c r="A27" s="368"/>
      <c r="B27" s="372"/>
      <c r="C27" s="56" t="s">
        <v>49</v>
      </c>
      <c r="D27" s="45"/>
      <c r="E27" s="57"/>
      <c r="F27" s="34"/>
      <c r="G27" s="35"/>
      <c r="H27" s="36"/>
      <c r="I27" s="36"/>
      <c r="J27" s="36"/>
      <c r="K27" s="36"/>
      <c r="L27" s="36"/>
      <c r="M27" s="37"/>
    </row>
    <row r="28" spans="1:13" ht="20.85" customHeight="1">
      <c r="A28" s="369"/>
      <c r="B28" s="373"/>
      <c r="C28" s="38" t="s">
        <v>21</v>
      </c>
      <c r="D28" s="58"/>
      <c r="E28" s="59"/>
      <c r="F28" s="48"/>
      <c r="G28" s="41" t="e">
        <f t="shared" ref="G28:G32" si="0">ROUND(F28/$F$32*100,4)</f>
        <v>#DIV/0!</v>
      </c>
      <c r="H28" s="60"/>
      <c r="I28" s="60"/>
      <c r="J28" s="60"/>
      <c r="K28" s="60"/>
      <c r="L28" s="60"/>
      <c r="M28" s="61"/>
    </row>
    <row r="29" spans="1:13" ht="20.85" customHeight="1">
      <c r="A29" s="62" t="s">
        <v>22</v>
      </c>
      <c r="B29" s="63"/>
      <c r="C29" s="64"/>
      <c r="D29" s="63"/>
      <c r="E29" s="63"/>
      <c r="F29" s="48"/>
      <c r="G29" s="41" t="e">
        <f t="shared" si="0"/>
        <v>#DIV/0!</v>
      </c>
      <c r="H29" s="65" t="s">
        <v>23</v>
      </c>
      <c r="I29" s="60"/>
      <c r="J29" s="60"/>
      <c r="K29" s="60"/>
      <c r="L29" s="60"/>
      <c r="M29" s="61"/>
    </row>
    <row r="30" spans="1:13" ht="20.85" customHeight="1">
      <c r="A30" s="66" t="s">
        <v>24</v>
      </c>
      <c r="B30" s="67"/>
      <c r="C30" s="63"/>
      <c r="D30" s="68" t="e">
        <f>+#REF!*100</f>
        <v>#REF!</v>
      </c>
      <c r="E30" s="64" t="s">
        <v>25</v>
      </c>
      <c r="F30" s="48"/>
      <c r="G30" s="41" t="e">
        <f t="shared" si="0"/>
        <v>#DIV/0!</v>
      </c>
      <c r="H30" s="65" t="s">
        <v>26</v>
      </c>
      <c r="I30" s="69" t="e">
        <f>+D30</f>
        <v>#REF!</v>
      </c>
      <c r="J30" s="65" t="s">
        <v>27</v>
      </c>
      <c r="K30" s="60"/>
      <c r="L30" s="60"/>
      <c r="M30" s="61"/>
    </row>
    <row r="31" spans="1:13" ht="20.85" customHeight="1">
      <c r="A31" s="66" t="s">
        <v>28</v>
      </c>
      <c r="B31" s="67"/>
      <c r="C31" s="63"/>
      <c r="D31" s="68" t="e">
        <f>+#REF!*100</f>
        <v>#REF!</v>
      </c>
      <c r="E31" s="64" t="s">
        <v>25</v>
      </c>
      <c r="F31" s="48"/>
      <c r="G31" s="41" t="e">
        <f t="shared" si="0"/>
        <v>#DIV/0!</v>
      </c>
      <c r="H31" s="370" t="s">
        <v>507</v>
      </c>
      <c r="I31" s="370"/>
      <c r="J31" s="370"/>
      <c r="K31" s="370"/>
      <c r="L31" s="70" t="e">
        <f>+D31</f>
        <v>#REF!</v>
      </c>
      <c r="M31" s="71" t="s">
        <v>27</v>
      </c>
    </row>
    <row r="32" spans="1:13" ht="20.85" customHeight="1">
      <c r="A32" s="72" t="s">
        <v>29</v>
      </c>
      <c r="B32" s="73"/>
      <c r="C32" s="73"/>
      <c r="D32" s="60"/>
      <c r="E32" s="74"/>
      <c r="F32" s="75"/>
      <c r="G32" s="41" t="e">
        <f t="shared" si="0"/>
        <v>#DIV/0!</v>
      </c>
      <c r="H32" s="65" t="s">
        <v>30</v>
      </c>
      <c r="I32" s="60"/>
      <c r="J32" s="60"/>
      <c r="K32" s="60"/>
      <c r="L32" s="60"/>
      <c r="M32" s="61"/>
    </row>
    <row r="33" spans="1:13" ht="20.85" customHeight="1">
      <c r="A33" s="76" t="s">
        <v>31</v>
      </c>
      <c r="B33" s="74"/>
      <c r="C33" s="73"/>
      <c r="D33" s="68">
        <v>10</v>
      </c>
      <c r="E33" s="77" t="s">
        <v>25</v>
      </c>
      <c r="F33" s="75"/>
      <c r="G33" s="78"/>
      <c r="H33" s="65" t="s">
        <v>87</v>
      </c>
      <c r="I33" s="69">
        <f>+D33</f>
        <v>10</v>
      </c>
      <c r="J33" s="65" t="s">
        <v>27</v>
      </c>
      <c r="K33" s="60"/>
      <c r="L33" s="60"/>
      <c r="M33" s="61"/>
    </row>
    <row r="34" spans="1:13" ht="20.85" customHeight="1">
      <c r="A34" s="72" t="s">
        <v>32</v>
      </c>
      <c r="B34" s="73"/>
      <c r="C34" s="73"/>
      <c r="D34" s="73"/>
      <c r="E34" s="74"/>
      <c r="F34" s="79"/>
      <c r="G34" s="80"/>
      <c r="H34" s="65" t="s">
        <v>33</v>
      </c>
      <c r="I34" s="60"/>
      <c r="J34" s="60"/>
      <c r="K34" s="60"/>
      <c r="L34" s="60"/>
      <c r="M34" s="61"/>
    </row>
    <row r="35" spans="1:13" s="2" customFormat="1" ht="8.1" customHeight="1">
      <c r="A35" s="81"/>
      <c r="B35" s="82"/>
      <c r="C35" s="82"/>
      <c r="D35" s="82"/>
      <c r="E35" s="82"/>
      <c r="F35" s="83"/>
      <c r="G35" s="84"/>
      <c r="H35" s="85"/>
      <c r="I35" s="42"/>
      <c r="J35" s="42"/>
      <c r="K35" s="42"/>
      <c r="L35" s="42"/>
      <c r="M35" s="42"/>
    </row>
    <row r="36" spans="1:13" s="2" customFormat="1" ht="18" customHeight="1">
      <c r="A36" s="87" t="s">
        <v>34</v>
      </c>
      <c r="H36" s="86"/>
      <c r="I36" s="86"/>
      <c r="J36" s="86"/>
      <c r="K36" s="86"/>
      <c r="L36" s="86"/>
      <c r="M36" s="86"/>
    </row>
    <row r="37" spans="1:13" s="2" customFormat="1" ht="19.5" customHeight="1">
      <c r="B37" s="88"/>
      <c r="C37" s="88"/>
      <c r="D37" s="88"/>
      <c r="E37" s="88"/>
      <c r="F37" s="89"/>
      <c r="G37" s="89"/>
      <c r="H37" s="90"/>
      <c r="I37" s="86"/>
      <c r="J37" s="86"/>
      <c r="K37" s="86"/>
      <c r="L37" s="86"/>
      <c r="M37" s="86"/>
    </row>
  </sheetData>
  <mergeCells count="5">
    <mergeCell ref="A6:A28"/>
    <mergeCell ref="H31:K31"/>
    <mergeCell ref="B6:B9"/>
    <mergeCell ref="B10:B12"/>
    <mergeCell ref="B13:B28"/>
  </mergeCells>
  <phoneticPr fontId="5"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activeCell="E6" sqref="E6:E8"/>
      <selection pane="topRight" activeCell="E6" sqref="E6:E8"/>
      <selection pane="bottomLeft" activeCell="E6" sqref="E6:E8"/>
      <selection pane="bottomRight" activeCell="E6" sqref="E6:E8"/>
    </sheetView>
  </sheetViews>
  <sheetFormatPr defaultColWidth="7.44140625" defaultRowHeight="20.100000000000001" customHeight="1"/>
  <cols>
    <col min="1" max="1" width="14.5546875" style="221" customWidth="1"/>
    <col min="2" max="2" width="36.44140625" style="221" customWidth="1"/>
    <col min="3" max="3" width="19.44140625" style="221" customWidth="1"/>
    <col min="4" max="5" width="11.77734375" style="221" customWidth="1"/>
    <col min="6" max="16384" width="7.44140625" style="239"/>
  </cols>
  <sheetData>
    <row r="1" spans="1:7" ht="20.25">
      <c r="A1" s="200" t="str">
        <f>"&lt; 표 "&amp;G1&amp;" &gt;"</f>
        <v>&lt; 표 3-2-3 &gt;</v>
      </c>
      <c r="B1" s="222"/>
      <c r="C1" s="215"/>
      <c r="D1" s="215"/>
      <c r="E1" s="215"/>
      <c r="G1" s="201" t="s">
        <v>480</v>
      </c>
    </row>
    <row r="2" spans="1:7" ht="22.5">
      <c r="A2" s="244" t="s">
        <v>275</v>
      </c>
      <c r="B2" s="244"/>
      <c r="C2" s="215"/>
      <c r="D2" s="215"/>
      <c r="E2" s="215"/>
    </row>
    <row r="3" spans="1:7" ht="20.25">
      <c r="A3" s="224"/>
      <c r="B3" s="215"/>
      <c r="C3" s="215"/>
      <c r="D3" s="215"/>
      <c r="E3" s="215"/>
    </row>
    <row r="4" spans="1:7" s="211" customFormat="1" ht="14.25">
      <c r="A4" s="245"/>
      <c r="B4" s="216"/>
      <c r="C4" s="216"/>
      <c r="E4" s="225" t="s">
        <v>96</v>
      </c>
    </row>
    <row r="5" spans="1:7" s="247" customFormat="1" ht="30" customHeight="1">
      <c r="A5" s="202" t="s">
        <v>232</v>
      </c>
      <c r="B5" s="202" t="s">
        <v>276</v>
      </c>
      <c r="C5" s="202" t="s">
        <v>83</v>
      </c>
      <c r="D5" s="246" t="s">
        <v>234</v>
      </c>
      <c r="E5" s="246" t="s">
        <v>245</v>
      </c>
    </row>
    <row r="6" spans="1:7" s="211" customFormat="1" ht="42" customHeight="1">
      <c r="A6" s="253" t="s">
        <v>521</v>
      </c>
      <c r="B6" s="254" t="s">
        <v>511</v>
      </c>
      <c r="C6" s="255" t="s">
        <v>236</v>
      </c>
      <c r="D6" s="256">
        <v>4.0000000000000001E-3</v>
      </c>
      <c r="E6" s="256"/>
      <c r="F6" s="211" t="s">
        <v>247</v>
      </c>
    </row>
    <row r="7" spans="1:7" s="211" customFormat="1" ht="42" customHeight="1">
      <c r="A7" s="257"/>
      <c r="B7" s="212" t="s">
        <v>233</v>
      </c>
      <c r="C7" s="258"/>
      <c r="D7" s="259">
        <v>6.9999999999999999E-4</v>
      </c>
      <c r="E7" s="259"/>
      <c r="F7" s="211" t="s">
        <v>248</v>
      </c>
    </row>
    <row r="8" spans="1:7" s="211" customFormat="1" ht="42" customHeight="1">
      <c r="A8" s="257"/>
      <c r="B8" s="260" t="s">
        <v>471</v>
      </c>
      <c r="C8" s="261"/>
      <c r="D8" s="262">
        <v>1.6000000000000001E-3</v>
      </c>
      <c r="E8" s="262"/>
    </row>
    <row r="9" spans="1:7" s="211" customFormat="1" ht="42" customHeight="1">
      <c r="A9" s="263"/>
      <c r="B9" s="264" t="s">
        <v>472</v>
      </c>
      <c r="C9" s="265"/>
      <c r="D9" s="266">
        <v>1.8E-3</v>
      </c>
      <c r="E9" s="266"/>
    </row>
    <row r="10" spans="1:7" s="211" customFormat="1" ht="42" customHeight="1">
      <c r="A10" s="253" t="s">
        <v>520</v>
      </c>
      <c r="B10" s="267" t="s">
        <v>512</v>
      </c>
      <c r="C10" s="396" t="s">
        <v>237</v>
      </c>
      <c r="D10" s="256">
        <v>6.7999999999999996E-3</v>
      </c>
      <c r="E10" s="256"/>
    </row>
    <row r="11" spans="1:7" s="211" customFormat="1" ht="42" customHeight="1">
      <c r="A11" s="257"/>
      <c r="B11" s="268" t="s">
        <v>513</v>
      </c>
      <c r="C11" s="397"/>
      <c r="D11" s="259">
        <v>5.1000000000000004E-3</v>
      </c>
      <c r="E11" s="259"/>
    </row>
    <row r="12" spans="1:7" s="211" customFormat="1" ht="42" customHeight="1">
      <c r="A12" s="257"/>
      <c r="B12" s="268" t="s">
        <v>473</v>
      </c>
      <c r="C12" s="397"/>
      <c r="D12" s="259">
        <v>3.2000000000000002E-3</v>
      </c>
      <c r="E12" s="259"/>
    </row>
    <row r="13" spans="1:7" s="211" customFormat="1" ht="42" customHeight="1">
      <c r="A13" s="257"/>
      <c r="B13" s="268" t="s">
        <v>474</v>
      </c>
      <c r="C13" s="397"/>
      <c r="D13" s="259">
        <v>1.6000000000000001E-3</v>
      </c>
      <c r="E13" s="259"/>
    </row>
    <row r="14" spans="1:7" s="211" customFormat="1" ht="42" customHeight="1">
      <c r="A14" s="263"/>
      <c r="B14" s="269" t="s">
        <v>522</v>
      </c>
      <c r="C14" s="398"/>
      <c r="D14" s="270">
        <v>1E-3</v>
      </c>
      <c r="E14" s="266"/>
    </row>
    <row r="15" spans="1:7" s="211" customFormat="1" ht="42" customHeight="1">
      <c r="A15" s="249" t="s">
        <v>238</v>
      </c>
      <c r="B15" s="249"/>
      <c r="C15" s="249"/>
      <c r="D15" s="271">
        <f>+D14</f>
        <v>1E-3</v>
      </c>
      <c r="E15" s="271"/>
    </row>
    <row r="16" spans="1:7" s="211" customFormat="1" ht="18" customHeight="1">
      <c r="A16" s="233" t="s">
        <v>316</v>
      </c>
      <c r="B16" s="250"/>
      <c r="C16" s="250"/>
      <c r="D16" s="251"/>
      <c r="E16" s="251"/>
    </row>
    <row r="17" spans="1:5" s="211" customFormat="1" ht="18" customHeight="1">
      <c r="A17" s="233" t="s">
        <v>317</v>
      </c>
      <c r="B17" s="250"/>
      <c r="C17" s="250"/>
      <c r="D17" s="251"/>
      <c r="E17" s="251"/>
    </row>
    <row r="18" spans="1:5" s="211" customFormat="1" ht="18" customHeight="1">
      <c r="A18" s="233" t="s">
        <v>523</v>
      </c>
      <c r="B18" s="250"/>
      <c r="C18" s="250"/>
      <c r="D18" s="251"/>
      <c r="E18" s="251"/>
    </row>
    <row r="19" spans="1:5" s="211" customFormat="1" ht="18" customHeight="1">
      <c r="A19" s="233" t="str">
        <f>건설하도급대금!A16</f>
        <v xml:space="preserve">     - 조달청 원가계산 제비율 기준 참조(2024.1.1. 기초금액 발표분부터 적용)</v>
      </c>
      <c r="B19" s="250"/>
      <c r="C19" s="250"/>
      <c r="D19" s="251"/>
      <c r="E19" s="251"/>
    </row>
    <row r="20" spans="1:5" s="211" customFormat="1" ht="18" customHeight="1">
      <c r="A20" s="233" t="s">
        <v>239</v>
      </c>
      <c r="B20" s="250"/>
      <c r="C20" s="250"/>
      <c r="D20" s="251"/>
      <c r="E20" s="251"/>
    </row>
    <row r="21" spans="1:5" s="211" customFormat="1" ht="18" customHeight="1">
      <c r="A21" s="233" t="s">
        <v>244</v>
      </c>
      <c r="B21" s="250"/>
      <c r="C21" s="250"/>
      <c r="D21" s="251"/>
      <c r="E21" s="251"/>
    </row>
    <row r="22" spans="1:5" s="211" customFormat="1" ht="18" customHeight="1">
      <c r="A22" s="233" t="s">
        <v>509</v>
      </c>
      <c r="B22" s="250"/>
      <c r="C22" s="250"/>
      <c r="D22" s="251"/>
      <c r="E22" s="251"/>
    </row>
    <row r="23" spans="1:5" s="211" customFormat="1" ht="18" customHeight="1">
      <c r="A23" s="233" t="s">
        <v>489</v>
      </c>
      <c r="B23" s="250"/>
      <c r="C23" s="250"/>
      <c r="D23" s="251"/>
      <c r="E23" s="251"/>
    </row>
    <row r="24" spans="1:5" s="211" customFormat="1" ht="18" customHeight="1">
      <c r="A24" s="216" t="s">
        <v>490</v>
      </c>
      <c r="B24" s="250"/>
      <c r="C24" s="250"/>
      <c r="D24" s="251"/>
      <c r="E24" s="251"/>
    </row>
    <row r="25" spans="1:5" s="211" customFormat="1" ht="18" customHeight="1">
      <c r="A25" s="233" t="s">
        <v>246</v>
      </c>
      <c r="B25" s="250"/>
      <c r="C25" s="250"/>
      <c r="D25" s="251"/>
      <c r="E25" s="251"/>
    </row>
    <row r="26" spans="1:5" s="211" customFormat="1" ht="18" customHeight="1">
      <c r="A26" s="233" t="s">
        <v>240</v>
      </c>
      <c r="B26" s="250"/>
      <c r="C26" s="250"/>
      <c r="D26" s="251"/>
      <c r="E26" s="251"/>
    </row>
    <row r="27" spans="1:5" s="211" customFormat="1" ht="18" customHeight="1">
      <c r="A27" s="233" t="s">
        <v>491</v>
      </c>
      <c r="B27" s="250"/>
      <c r="C27" s="250"/>
      <c r="D27" s="251"/>
      <c r="E27" s="251"/>
    </row>
    <row r="28" spans="1:5" s="211" customFormat="1" ht="18" customHeight="1">
      <c r="A28" s="233" t="s">
        <v>241</v>
      </c>
      <c r="B28" s="250"/>
      <c r="C28" s="250"/>
      <c r="D28" s="251"/>
      <c r="E28" s="251"/>
    </row>
    <row r="29" spans="1:5" s="211" customFormat="1" ht="18" customHeight="1">
      <c r="A29" s="233" t="s">
        <v>242</v>
      </c>
      <c r="B29" s="250"/>
      <c r="C29" s="250"/>
      <c r="D29" s="251"/>
      <c r="E29" s="251"/>
    </row>
    <row r="30" spans="1:5" s="211" customFormat="1" ht="18" customHeight="1">
      <c r="A30" s="233" t="s">
        <v>243</v>
      </c>
      <c r="B30" s="250"/>
      <c r="C30" s="250"/>
      <c r="D30" s="251"/>
      <c r="E30" s="251"/>
    </row>
    <row r="31" spans="1:5" s="211" customFormat="1" ht="18" customHeight="1">
      <c r="A31" s="233" t="s">
        <v>241</v>
      </c>
      <c r="B31" s="218"/>
      <c r="C31" s="218"/>
      <c r="D31" s="218"/>
      <c r="E31" s="218"/>
    </row>
    <row r="32" spans="1:5" s="211" customFormat="1" ht="18" customHeight="1">
      <c r="A32" s="233" t="s">
        <v>257</v>
      </c>
      <c r="B32" s="218"/>
      <c r="C32" s="218"/>
      <c r="D32" s="218"/>
      <c r="E32" s="218"/>
    </row>
    <row r="33" spans="1:5" s="211" customFormat="1" ht="18" customHeight="1">
      <c r="A33" s="216" t="s">
        <v>710</v>
      </c>
      <c r="B33" s="218"/>
      <c r="C33" s="218"/>
      <c r="D33" s="218"/>
      <c r="E33" s="218"/>
    </row>
    <row r="34" spans="1:5" ht="14.25">
      <c r="A34" s="216"/>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E6" sqref="E6:E8"/>
      <selection pane="topRight" activeCell="E6" sqref="E6:E8"/>
      <selection pane="bottomLeft" activeCell="E6" sqref="E6:E8"/>
      <selection pane="bottomRight" activeCell="E6" sqref="E6:E8"/>
    </sheetView>
  </sheetViews>
  <sheetFormatPr defaultColWidth="8.88671875" defaultRowHeight="20.25" customHeight="1"/>
  <cols>
    <col min="1" max="1" width="18.77734375" style="194" bestFit="1" customWidth="1"/>
    <col min="2" max="2" width="13.33203125" style="194" customWidth="1"/>
    <col min="3" max="4" width="44.33203125" style="194" customWidth="1"/>
    <col min="5" max="16384" width="8.88671875" style="194"/>
  </cols>
  <sheetData>
    <row r="1" spans="1:4" ht="20.25" customHeight="1">
      <c r="A1" s="193" t="s">
        <v>470</v>
      </c>
      <c r="B1" s="193"/>
      <c r="C1" s="193"/>
      <c r="D1" s="193"/>
    </row>
    <row r="2" spans="1:4" ht="20.25" customHeight="1">
      <c r="A2" s="399" t="s">
        <v>534</v>
      </c>
      <c r="B2" s="400"/>
      <c r="C2" s="400"/>
      <c r="D2" s="401"/>
    </row>
    <row r="3" spans="1:4" ht="30" customHeight="1">
      <c r="A3" s="402" t="s">
        <v>508</v>
      </c>
      <c r="B3" s="403"/>
      <c r="C3" s="403"/>
      <c r="D3" s="404"/>
    </row>
    <row r="4" spans="1:4" ht="20.25" customHeight="1">
      <c r="A4" s="405"/>
      <c r="B4" s="406"/>
      <c r="C4" s="406"/>
      <c r="D4" s="407"/>
    </row>
    <row r="5" spans="1:4" ht="30" customHeight="1">
      <c r="A5" s="195" t="s">
        <v>97</v>
      </c>
      <c r="B5" s="195" t="s">
        <v>98</v>
      </c>
      <c r="C5" s="195" t="s">
        <v>99</v>
      </c>
      <c r="D5" s="195" t="s">
        <v>100</v>
      </c>
    </row>
    <row r="6" spans="1:4" ht="33.75">
      <c r="A6" s="319" t="s">
        <v>101</v>
      </c>
      <c r="B6" s="317" t="s">
        <v>670</v>
      </c>
      <c r="C6" s="317" t="s">
        <v>535</v>
      </c>
      <c r="D6" s="317" t="s">
        <v>671</v>
      </c>
    </row>
    <row r="7" spans="1:4" ht="22.5">
      <c r="A7" s="320"/>
      <c r="B7" s="317" t="s">
        <v>672</v>
      </c>
      <c r="C7" s="317" t="s">
        <v>673</v>
      </c>
      <c r="D7" s="317"/>
    </row>
    <row r="8" spans="1:4" ht="11.25">
      <c r="A8" s="320"/>
      <c r="B8" s="317" t="s">
        <v>674</v>
      </c>
      <c r="C8" s="317" t="s">
        <v>536</v>
      </c>
      <c r="D8" s="317"/>
    </row>
    <row r="9" spans="1:4" ht="33.75">
      <c r="A9" s="320"/>
      <c r="B9" s="317" t="s">
        <v>675</v>
      </c>
      <c r="C9" s="317" t="s">
        <v>676</v>
      </c>
      <c r="D9" s="317" t="s">
        <v>677</v>
      </c>
    </row>
    <row r="10" spans="1:4" ht="22.5">
      <c r="A10" s="321"/>
      <c r="B10" s="317" t="s">
        <v>678</v>
      </c>
      <c r="C10" s="317" t="s">
        <v>537</v>
      </c>
      <c r="D10" s="317" t="s">
        <v>538</v>
      </c>
    </row>
    <row r="11" spans="1:4" ht="11.25">
      <c r="A11" s="317" t="s">
        <v>540</v>
      </c>
      <c r="B11" s="317"/>
      <c r="C11" s="317"/>
      <c r="D11" s="317"/>
    </row>
    <row r="12" spans="1:4" ht="22.5">
      <c r="A12" s="322" t="s">
        <v>539</v>
      </c>
      <c r="B12" s="317" t="s">
        <v>679</v>
      </c>
      <c r="C12" s="317" t="s">
        <v>102</v>
      </c>
      <c r="D12" s="317" t="s">
        <v>680</v>
      </c>
    </row>
    <row r="13" spans="1:4" ht="33.75">
      <c r="A13" s="323"/>
      <c r="B13" s="317" t="s">
        <v>681</v>
      </c>
      <c r="C13" s="317" t="s">
        <v>682</v>
      </c>
      <c r="D13" s="317" t="s">
        <v>683</v>
      </c>
    </row>
    <row r="14" spans="1:4" ht="33.75">
      <c r="A14" s="323"/>
      <c r="B14" s="322" t="s">
        <v>684</v>
      </c>
      <c r="C14" s="317" t="s">
        <v>685</v>
      </c>
      <c r="D14" s="317" t="s">
        <v>686</v>
      </c>
    </row>
    <row r="15" spans="1:4" ht="22.5">
      <c r="A15" s="324"/>
      <c r="B15" s="324"/>
      <c r="C15" s="317" t="s">
        <v>687</v>
      </c>
      <c r="D15" s="317" t="s">
        <v>106</v>
      </c>
    </row>
    <row r="16" spans="1:4" ht="33.75">
      <c r="A16" s="319" t="s">
        <v>541</v>
      </c>
      <c r="B16" s="322" t="s">
        <v>542</v>
      </c>
      <c r="C16" s="317" t="s">
        <v>576</v>
      </c>
      <c r="D16" s="317" t="s">
        <v>577</v>
      </c>
    </row>
    <row r="17" spans="1:4" ht="22.5">
      <c r="A17" s="321"/>
      <c r="B17" s="324"/>
      <c r="C17" s="317" t="s">
        <v>578</v>
      </c>
      <c r="D17" s="317" t="s">
        <v>579</v>
      </c>
    </row>
    <row r="18" spans="1:4" ht="33.75">
      <c r="A18" s="319" t="s">
        <v>580</v>
      </c>
      <c r="B18" s="319" t="s">
        <v>581</v>
      </c>
      <c r="C18" s="317" t="s">
        <v>582</v>
      </c>
      <c r="D18" s="317" t="s">
        <v>583</v>
      </c>
    </row>
    <row r="19" spans="1:4" ht="11.25">
      <c r="A19" s="320"/>
      <c r="B19" s="320"/>
      <c r="C19" s="317" t="s">
        <v>584</v>
      </c>
      <c r="D19" s="317"/>
    </row>
    <row r="20" spans="1:4" ht="22.5">
      <c r="A20" s="320"/>
      <c r="B20" s="320"/>
      <c r="C20" s="317" t="s">
        <v>585</v>
      </c>
      <c r="D20" s="317" t="s">
        <v>543</v>
      </c>
    </row>
    <row r="21" spans="1:4" ht="33.75">
      <c r="A21" s="323"/>
      <c r="B21" s="323"/>
      <c r="C21" s="317" t="s">
        <v>586</v>
      </c>
      <c r="D21" s="317" t="s">
        <v>544</v>
      </c>
    </row>
    <row r="22" spans="1:4" ht="22.5">
      <c r="A22" s="320"/>
      <c r="B22" s="320"/>
      <c r="C22" s="317" t="s">
        <v>587</v>
      </c>
      <c r="D22" s="317" t="s">
        <v>545</v>
      </c>
    </row>
    <row r="23" spans="1:4" ht="11.25">
      <c r="A23" s="320"/>
      <c r="B23" s="321"/>
      <c r="C23" s="317" t="s">
        <v>588</v>
      </c>
      <c r="D23" s="317" t="s">
        <v>546</v>
      </c>
    </row>
    <row r="24" spans="1:4" ht="33.75">
      <c r="A24" s="320"/>
      <c r="B24" s="322" t="s">
        <v>589</v>
      </c>
      <c r="C24" s="317" t="s">
        <v>590</v>
      </c>
      <c r="D24" s="317" t="s">
        <v>591</v>
      </c>
    </row>
    <row r="25" spans="1:4" ht="22.5">
      <c r="A25" s="324"/>
      <c r="B25" s="324"/>
      <c r="C25" s="317" t="s">
        <v>592</v>
      </c>
      <c r="D25" s="317" t="s">
        <v>593</v>
      </c>
    </row>
    <row r="26" spans="1:4" ht="22.5">
      <c r="A26" s="322" t="s">
        <v>594</v>
      </c>
      <c r="B26" s="317" t="s">
        <v>595</v>
      </c>
      <c r="C26" s="317" t="s">
        <v>547</v>
      </c>
      <c r="D26" s="317" t="s">
        <v>105</v>
      </c>
    </row>
    <row r="27" spans="1:4" ht="33.75">
      <c r="A27" s="323"/>
      <c r="B27" s="322" t="s">
        <v>596</v>
      </c>
      <c r="C27" s="317" t="s">
        <v>597</v>
      </c>
      <c r="D27" s="317" t="s">
        <v>598</v>
      </c>
    </row>
    <row r="28" spans="1:4" ht="22.5">
      <c r="A28" s="323"/>
      <c r="B28" s="323"/>
      <c r="C28" s="317" t="s">
        <v>599</v>
      </c>
      <c r="D28" s="317" t="s">
        <v>600</v>
      </c>
    </row>
    <row r="29" spans="1:4" ht="33.75">
      <c r="A29" s="320"/>
      <c r="B29" s="320"/>
      <c r="C29" s="317" t="s">
        <v>601</v>
      </c>
      <c r="D29" s="317" t="s">
        <v>602</v>
      </c>
    </row>
    <row r="30" spans="1:4" ht="33.75">
      <c r="A30" s="320"/>
      <c r="B30" s="321"/>
      <c r="C30" s="317" t="s">
        <v>603</v>
      </c>
      <c r="D30" s="317" t="s">
        <v>103</v>
      </c>
    </row>
    <row r="31" spans="1:4" ht="22.5">
      <c r="A31" s="324"/>
      <c r="B31" s="317" t="s">
        <v>604</v>
      </c>
      <c r="C31" s="317" t="s">
        <v>104</v>
      </c>
      <c r="D31" s="317" t="s">
        <v>605</v>
      </c>
    </row>
    <row r="32" spans="1:4" ht="33.75">
      <c r="A32" s="322" t="s">
        <v>606</v>
      </c>
      <c r="B32" s="317" t="s">
        <v>607</v>
      </c>
      <c r="C32" s="317" t="s">
        <v>548</v>
      </c>
      <c r="D32" s="317" t="s">
        <v>608</v>
      </c>
    </row>
    <row r="33" spans="1:4" ht="22.5">
      <c r="A33" s="324"/>
      <c r="B33" s="317" t="s">
        <v>609</v>
      </c>
      <c r="C33" s="317" t="s">
        <v>610</v>
      </c>
      <c r="D33" s="317" t="s">
        <v>611</v>
      </c>
    </row>
    <row r="34" spans="1:4" ht="45">
      <c r="A34" s="317" t="s">
        <v>612</v>
      </c>
      <c r="B34" s="317" t="s">
        <v>549</v>
      </c>
      <c r="C34" s="317" t="s">
        <v>550</v>
      </c>
      <c r="D34" s="317" t="s">
        <v>613</v>
      </c>
    </row>
    <row r="35" spans="1:4" ht="11.25" customHeight="1">
      <c r="A35" s="319" t="s">
        <v>614</v>
      </c>
      <c r="B35" s="319" t="s">
        <v>551</v>
      </c>
      <c r="C35" s="317" t="s">
        <v>615</v>
      </c>
      <c r="D35" s="317" t="s">
        <v>107</v>
      </c>
    </row>
    <row r="36" spans="1:4" ht="22.5">
      <c r="A36" s="321"/>
      <c r="B36" s="321"/>
      <c r="C36" s="317" t="s">
        <v>616</v>
      </c>
      <c r="D36" s="317" t="s">
        <v>617</v>
      </c>
    </row>
    <row r="37" spans="1:4" ht="33.75">
      <c r="A37" s="319" t="s">
        <v>618</v>
      </c>
      <c r="B37" s="319" t="s">
        <v>552</v>
      </c>
      <c r="C37" s="317" t="s">
        <v>619</v>
      </c>
      <c r="D37" s="317" t="s">
        <v>620</v>
      </c>
    </row>
    <row r="38" spans="1:4" ht="22.5">
      <c r="A38" s="321"/>
      <c r="B38" s="321"/>
      <c r="C38" s="317" t="s">
        <v>621</v>
      </c>
      <c r="D38" s="317" t="s">
        <v>622</v>
      </c>
    </row>
    <row r="39" spans="1:4" ht="33.75">
      <c r="A39" s="317" t="s">
        <v>623</v>
      </c>
      <c r="B39" s="317" t="s">
        <v>553</v>
      </c>
      <c r="C39" s="317" t="s">
        <v>554</v>
      </c>
      <c r="D39" s="317" t="s">
        <v>624</v>
      </c>
    </row>
    <row r="40" spans="1:4" ht="11.25">
      <c r="A40" s="319" t="s">
        <v>625</v>
      </c>
      <c r="B40" s="319" t="s">
        <v>555</v>
      </c>
      <c r="C40" s="408" t="s">
        <v>626</v>
      </c>
      <c r="D40" s="408" t="s">
        <v>556</v>
      </c>
    </row>
    <row r="41" spans="1:4" ht="11.25">
      <c r="A41" s="320"/>
      <c r="B41" s="320"/>
      <c r="C41" s="408"/>
      <c r="D41" s="408"/>
    </row>
    <row r="42" spans="1:4" ht="11.25">
      <c r="A42" s="320"/>
      <c r="B42" s="320"/>
      <c r="C42" s="408"/>
      <c r="D42" s="408"/>
    </row>
    <row r="43" spans="1:4" ht="11.25">
      <c r="A43" s="320"/>
      <c r="B43" s="320"/>
      <c r="C43" s="317" t="s">
        <v>627</v>
      </c>
      <c r="D43" s="317" t="s">
        <v>557</v>
      </c>
    </row>
    <row r="44" spans="1:4" ht="22.5">
      <c r="A44" s="320"/>
      <c r="B44" s="320"/>
      <c r="C44" s="317" t="s">
        <v>628</v>
      </c>
      <c r="D44" s="317" t="s">
        <v>114</v>
      </c>
    </row>
    <row r="45" spans="1:4" ht="11.25">
      <c r="A45" s="321"/>
      <c r="B45" s="324"/>
      <c r="C45" s="317" t="s">
        <v>629</v>
      </c>
      <c r="D45" s="317" t="s">
        <v>113</v>
      </c>
    </row>
    <row r="46" spans="1:4" ht="33.75">
      <c r="A46" s="319" t="s">
        <v>630</v>
      </c>
      <c r="B46" s="317" t="s">
        <v>631</v>
      </c>
      <c r="C46" s="317" t="s">
        <v>558</v>
      </c>
      <c r="D46" s="317" t="s">
        <v>632</v>
      </c>
    </row>
    <row r="47" spans="1:4" ht="11.25">
      <c r="A47" s="321"/>
      <c r="B47" s="317" t="s">
        <v>633</v>
      </c>
      <c r="C47" s="317" t="s">
        <v>559</v>
      </c>
      <c r="D47" s="317" t="s">
        <v>560</v>
      </c>
    </row>
    <row r="48" spans="1:4" ht="22.5">
      <c r="A48" s="319" t="s">
        <v>634</v>
      </c>
      <c r="B48" s="317" t="s">
        <v>635</v>
      </c>
      <c r="C48" s="317" t="s">
        <v>561</v>
      </c>
      <c r="D48" s="317" t="s">
        <v>636</v>
      </c>
    </row>
    <row r="49" spans="1:4" ht="11.25">
      <c r="A49" s="321"/>
      <c r="B49" s="317" t="s">
        <v>637</v>
      </c>
      <c r="C49" s="317" t="s">
        <v>562</v>
      </c>
      <c r="D49" s="317" t="s">
        <v>563</v>
      </c>
    </row>
    <row r="50" spans="1:4" ht="90">
      <c r="A50" s="322" t="s">
        <v>638</v>
      </c>
      <c r="B50" s="317" t="s">
        <v>639</v>
      </c>
      <c r="C50" s="317" t="s">
        <v>564</v>
      </c>
      <c r="D50" s="317" t="s">
        <v>640</v>
      </c>
    </row>
    <row r="51" spans="1:4" ht="11.25" customHeight="1">
      <c r="A51" s="320"/>
      <c r="B51" s="319" t="s">
        <v>641</v>
      </c>
      <c r="C51" s="317" t="s">
        <v>642</v>
      </c>
      <c r="D51" s="318"/>
    </row>
    <row r="52" spans="1:4" ht="11.25">
      <c r="A52" s="320"/>
      <c r="B52" s="320"/>
      <c r="C52" s="317" t="s">
        <v>643</v>
      </c>
      <c r="D52" s="318"/>
    </row>
    <row r="53" spans="1:4" ht="22.5">
      <c r="A53" s="320"/>
      <c r="B53" s="320"/>
      <c r="C53" s="317" t="s">
        <v>644</v>
      </c>
      <c r="D53" s="318"/>
    </row>
    <row r="54" spans="1:4" ht="11.25">
      <c r="A54" s="320"/>
      <c r="B54" s="320"/>
      <c r="C54" s="317" t="s">
        <v>645</v>
      </c>
      <c r="D54" s="318"/>
    </row>
    <row r="55" spans="1:4" ht="11.25">
      <c r="A55" s="320"/>
      <c r="B55" s="320"/>
      <c r="C55" s="317" t="s">
        <v>646</v>
      </c>
      <c r="D55" s="318"/>
    </row>
    <row r="56" spans="1:4" ht="11.25">
      <c r="A56" s="321"/>
      <c r="B56" s="321"/>
      <c r="C56" s="317" t="s">
        <v>647</v>
      </c>
      <c r="D56" s="318"/>
    </row>
    <row r="57" spans="1:4" ht="11.25" customHeight="1">
      <c r="A57" s="319" t="s">
        <v>648</v>
      </c>
      <c r="B57" s="319" t="s">
        <v>649</v>
      </c>
      <c r="C57" s="317" t="s">
        <v>650</v>
      </c>
      <c r="D57" s="318"/>
    </row>
    <row r="58" spans="1:4" ht="22.5">
      <c r="A58" s="320"/>
      <c r="B58" s="320"/>
      <c r="C58" s="317" t="s">
        <v>651</v>
      </c>
      <c r="D58" s="318"/>
    </row>
    <row r="59" spans="1:4" ht="11.25">
      <c r="A59" s="320"/>
      <c r="B59" s="320"/>
      <c r="C59" s="317" t="s">
        <v>652</v>
      </c>
      <c r="D59" s="318"/>
    </row>
    <row r="60" spans="1:4" ht="11.25">
      <c r="A60" s="320"/>
      <c r="B60" s="320"/>
      <c r="C60" s="317" t="s">
        <v>653</v>
      </c>
      <c r="D60" s="318"/>
    </row>
    <row r="61" spans="1:4" ht="11.25">
      <c r="A61" s="320"/>
      <c r="B61" s="320"/>
      <c r="C61" s="317" t="s">
        <v>654</v>
      </c>
      <c r="D61" s="318"/>
    </row>
    <row r="62" spans="1:4" ht="11.25">
      <c r="A62" s="320"/>
      <c r="B62" s="321"/>
      <c r="C62" s="317" t="s">
        <v>655</v>
      </c>
      <c r="D62" s="318"/>
    </row>
    <row r="63" spans="1:4" ht="11.25" customHeight="1">
      <c r="A63" s="320"/>
      <c r="B63" s="319" t="s">
        <v>656</v>
      </c>
      <c r="C63" s="317" t="s">
        <v>657</v>
      </c>
      <c r="D63" s="318"/>
    </row>
    <row r="64" spans="1:4" ht="22.5">
      <c r="A64" s="320"/>
      <c r="B64" s="320"/>
      <c r="C64" s="317" t="s">
        <v>658</v>
      </c>
      <c r="D64" s="318"/>
    </row>
    <row r="65" spans="1:4" ht="22.5">
      <c r="A65" s="320"/>
      <c r="B65" s="320"/>
      <c r="C65" s="317" t="s">
        <v>565</v>
      </c>
      <c r="D65" s="318"/>
    </row>
    <row r="66" spans="1:4" ht="22.5">
      <c r="A66" s="320"/>
      <c r="B66" s="321"/>
      <c r="C66" s="317" t="s">
        <v>659</v>
      </c>
      <c r="D66" s="318"/>
    </row>
    <row r="67" spans="1:4" ht="45">
      <c r="A67" s="320"/>
      <c r="B67" s="319" t="s">
        <v>660</v>
      </c>
      <c r="C67" s="317" t="s">
        <v>661</v>
      </c>
      <c r="D67" s="318"/>
    </row>
    <row r="68" spans="1:4" ht="11.25">
      <c r="A68" s="320"/>
      <c r="B68" s="321"/>
      <c r="C68" s="317" t="s">
        <v>662</v>
      </c>
      <c r="D68" s="318"/>
    </row>
    <row r="69" spans="1:4" ht="33.75">
      <c r="A69" s="320"/>
      <c r="B69" s="318" t="s">
        <v>663</v>
      </c>
      <c r="C69" s="317" t="s">
        <v>664</v>
      </c>
      <c r="D69" s="318"/>
    </row>
    <row r="70" spans="1:4" ht="11.25">
      <c r="A70" s="320"/>
      <c r="B70" s="318"/>
      <c r="C70" s="317" t="s">
        <v>662</v>
      </c>
      <c r="D70" s="318"/>
    </row>
    <row r="71" spans="1:4" ht="11.25">
      <c r="A71" s="324"/>
      <c r="B71" s="317" t="s">
        <v>665</v>
      </c>
      <c r="C71" s="317" t="s">
        <v>566</v>
      </c>
      <c r="D71" s="317"/>
    </row>
    <row r="72" spans="1:4" ht="33.75">
      <c r="A72" s="319" t="s">
        <v>666</v>
      </c>
      <c r="B72" s="319"/>
      <c r="C72" s="317" t="s">
        <v>567</v>
      </c>
      <c r="D72" s="318"/>
    </row>
    <row r="73" spans="1:4" ht="11.25">
      <c r="A73" s="320"/>
      <c r="B73" s="320"/>
      <c r="C73" s="317" t="s">
        <v>667</v>
      </c>
      <c r="D73" s="318"/>
    </row>
    <row r="74" spans="1:4" ht="22.5">
      <c r="A74" s="320"/>
      <c r="B74" s="320"/>
      <c r="C74" s="317" t="s">
        <v>668</v>
      </c>
      <c r="D74" s="318"/>
    </row>
    <row r="75" spans="1:4" ht="22.5">
      <c r="A75" s="321"/>
      <c r="B75" s="321"/>
      <c r="C75" s="317" t="s">
        <v>669</v>
      </c>
      <c r="D75" s="318"/>
    </row>
    <row r="76" spans="1:4" ht="20.25" customHeight="1">
      <c r="A76" s="196"/>
      <c r="B76" s="197"/>
      <c r="C76" s="197"/>
      <c r="D76" s="198"/>
    </row>
    <row r="77" spans="1:4" ht="20.25" customHeight="1">
      <c r="A77" s="409" t="s">
        <v>115</v>
      </c>
      <c r="B77" s="410"/>
      <c r="C77" s="410"/>
      <c r="D77" s="411"/>
    </row>
    <row r="78" spans="1:4" ht="68.25" customHeight="1">
      <c r="A78" s="412" t="s">
        <v>568</v>
      </c>
      <c r="B78" s="413"/>
      <c r="C78" s="413"/>
      <c r="D78" s="414"/>
    </row>
    <row r="79" spans="1:4" ht="68.25" customHeight="1">
      <c r="A79" s="412" t="s">
        <v>569</v>
      </c>
      <c r="B79" s="413"/>
      <c r="C79" s="413"/>
      <c r="D79" s="414"/>
    </row>
    <row r="80" spans="1:4" ht="68.25" customHeight="1">
      <c r="A80" s="412" t="s">
        <v>570</v>
      </c>
      <c r="B80" s="413"/>
      <c r="C80" s="413"/>
      <c r="D80" s="414"/>
    </row>
    <row r="81" spans="1:4" ht="68.25" customHeight="1">
      <c r="A81" s="412" t="s">
        <v>571</v>
      </c>
      <c r="B81" s="413"/>
      <c r="C81" s="413"/>
      <c r="D81" s="414"/>
    </row>
    <row r="82" spans="1:4" ht="68.25" customHeight="1">
      <c r="A82" s="412" t="s">
        <v>572</v>
      </c>
      <c r="B82" s="413"/>
      <c r="C82" s="413"/>
      <c r="D82" s="414"/>
    </row>
    <row r="83" spans="1:4" ht="68.25" customHeight="1">
      <c r="A83" s="412" t="s">
        <v>573</v>
      </c>
      <c r="B83" s="413"/>
      <c r="C83" s="413"/>
      <c r="D83" s="414"/>
    </row>
    <row r="84" spans="1:4" ht="68.25" customHeight="1">
      <c r="A84" s="412" t="s">
        <v>574</v>
      </c>
      <c r="B84" s="413"/>
      <c r="C84" s="413"/>
      <c r="D84" s="414"/>
    </row>
    <row r="85" spans="1:4" ht="68.25" customHeight="1">
      <c r="A85" s="412" t="s">
        <v>575</v>
      </c>
      <c r="B85" s="413"/>
      <c r="C85" s="413"/>
      <c r="D85" s="414"/>
    </row>
    <row r="86" spans="1:4" ht="20.25" customHeight="1">
      <c r="A86" s="199"/>
      <c r="B86" s="199"/>
      <c r="C86" s="199"/>
      <c r="D86" s="199"/>
    </row>
  </sheetData>
  <mergeCells count="14">
    <mergeCell ref="A77:D77"/>
    <mergeCell ref="A79:D79"/>
    <mergeCell ref="A78:D78"/>
    <mergeCell ref="A80:D80"/>
    <mergeCell ref="A85:D85"/>
    <mergeCell ref="A81:D81"/>
    <mergeCell ref="A82:D82"/>
    <mergeCell ref="A83:D83"/>
    <mergeCell ref="A84:D84"/>
    <mergeCell ref="A2:D2"/>
    <mergeCell ref="A3:D3"/>
    <mergeCell ref="A4:D4"/>
    <mergeCell ref="C40:C42"/>
    <mergeCell ref="D40:D42"/>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FF0000"/>
    <pageSetUpPr fitToPage="1"/>
  </sheetPr>
  <dimension ref="A2:B206"/>
  <sheetViews>
    <sheetView view="pageBreakPreview" zoomScale="115" zoomScaleNormal="100" zoomScaleSheetLayoutView="115" workbookViewId="0">
      <pane xSplit="1" ySplit="5" topLeftCell="B9" activePane="bottomRight" state="frozen"/>
      <selection activeCell="E6" sqref="E6:E8"/>
      <selection pane="topRight" activeCell="E6" sqref="E6:E8"/>
      <selection pane="bottomLeft" activeCell="E6" sqref="E6:E8"/>
      <selection pane="bottomRight" activeCell="E6" sqref="E6:E8"/>
    </sheetView>
  </sheetViews>
  <sheetFormatPr defaultColWidth="8.88671875" defaultRowHeight="13.5"/>
  <cols>
    <col min="1" max="1" width="18.5546875" style="183" customWidth="1"/>
    <col min="2" max="2" width="120.77734375" style="183" customWidth="1"/>
    <col min="3" max="16384" width="8.88671875" style="184"/>
  </cols>
  <sheetData>
    <row r="2" spans="1:2">
      <c r="A2" s="183" t="s">
        <v>333</v>
      </c>
    </row>
    <row r="3" spans="1:2">
      <c r="A3" s="415" t="s">
        <v>116</v>
      </c>
      <c r="B3" s="415"/>
    </row>
    <row r="4" spans="1:2">
      <c r="A4" s="416"/>
      <c r="B4" s="416"/>
    </row>
    <row r="5" spans="1:2" ht="30" customHeight="1">
      <c r="A5" s="185" t="s">
        <v>117</v>
      </c>
      <c r="B5" s="185" t="s">
        <v>118</v>
      </c>
    </row>
    <row r="6" spans="1:2" ht="50.1" customHeight="1">
      <c r="A6" s="186" t="s">
        <v>344</v>
      </c>
      <c r="B6" s="186" t="s">
        <v>337</v>
      </c>
    </row>
    <row r="7" spans="1:2" ht="50.1" customHeight="1">
      <c r="A7" s="187"/>
      <c r="B7" s="188" t="s">
        <v>345</v>
      </c>
    </row>
    <row r="8" spans="1:2" ht="50.1" customHeight="1">
      <c r="A8" s="187"/>
      <c r="B8" s="188" t="s">
        <v>346</v>
      </c>
    </row>
    <row r="9" spans="1:2" ht="50.1" customHeight="1">
      <c r="A9" s="187"/>
      <c r="B9" s="188" t="s">
        <v>347</v>
      </c>
    </row>
    <row r="10" spans="1:2" ht="50.1" customHeight="1">
      <c r="A10" s="187"/>
      <c r="B10" s="188" t="s">
        <v>348</v>
      </c>
    </row>
    <row r="11" spans="1:2" ht="50.1" customHeight="1">
      <c r="A11" s="187"/>
      <c r="B11" s="188" t="s">
        <v>349</v>
      </c>
    </row>
    <row r="12" spans="1:2" ht="50.1" customHeight="1">
      <c r="A12" s="187"/>
      <c r="B12" s="188" t="s">
        <v>350</v>
      </c>
    </row>
    <row r="13" spans="1:2" ht="50.1" customHeight="1">
      <c r="A13" s="187"/>
      <c r="B13" s="188" t="s">
        <v>351</v>
      </c>
    </row>
    <row r="14" spans="1:2" ht="50.1" customHeight="1">
      <c r="A14" s="187"/>
      <c r="B14" s="188" t="s">
        <v>352</v>
      </c>
    </row>
    <row r="15" spans="1:2" ht="50.1" customHeight="1">
      <c r="A15" s="187"/>
      <c r="B15" s="188" t="s">
        <v>353</v>
      </c>
    </row>
    <row r="16" spans="1:2" ht="50.1" customHeight="1">
      <c r="A16" s="187"/>
      <c r="B16" s="188" t="s">
        <v>354</v>
      </c>
    </row>
    <row r="17" spans="1:2" ht="50.1" customHeight="1">
      <c r="A17" s="187"/>
      <c r="B17" s="188" t="s">
        <v>355</v>
      </c>
    </row>
    <row r="18" spans="1:2" ht="50.1" customHeight="1">
      <c r="A18" s="187"/>
      <c r="B18" s="188" t="s">
        <v>356</v>
      </c>
    </row>
    <row r="19" spans="1:2" ht="50.1" customHeight="1">
      <c r="A19" s="187"/>
      <c r="B19" s="188" t="s">
        <v>357</v>
      </c>
    </row>
    <row r="20" spans="1:2" ht="50.1" customHeight="1">
      <c r="A20" s="187"/>
      <c r="B20" s="188" t="s">
        <v>358</v>
      </c>
    </row>
    <row r="21" spans="1:2" ht="50.1" customHeight="1">
      <c r="A21" s="187"/>
      <c r="B21" s="188" t="s">
        <v>359</v>
      </c>
    </row>
    <row r="22" spans="1:2" ht="50.1" customHeight="1">
      <c r="A22" s="187"/>
      <c r="B22" s="188" t="s">
        <v>360</v>
      </c>
    </row>
    <row r="23" spans="1:2" ht="50.1" customHeight="1">
      <c r="A23" s="187"/>
      <c r="B23" s="188" t="s">
        <v>361</v>
      </c>
    </row>
    <row r="24" spans="1:2" ht="50.1" customHeight="1">
      <c r="A24" s="187"/>
      <c r="B24" s="188" t="s">
        <v>362</v>
      </c>
    </row>
    <row r="25" spans="1:2" ht="50.1" customHeight="1">
      <c r="A25" s="187"/>
      <c r="B25" s="188" t="s">
        <v>363</v>
      </c>
    </row>
    <row r="26" spans="1:2" ht="50.1" customHeight="1">
      <c r="A26" s="187"/>
      <c r="B26" s="188" t="s">
        <v>364</v>
      </c>
    </row>
    <row r="27" spans="1:2" ht="50.1" customHeight="1">
      <c r="A27" s="187"/>
      <c r="B27" s="188" t="s">
        <v>365</v>
      </c>
    </row>
    <row r="28" spans="1:2" ht="50.1" customHeight="1">
      <c r="A28" s="187"/>
      <c r="B28" s="188" t="s">
        <v>366</v>
      </c>
    </row>
    <row r="29" spans="1:2" ht="50.1" customHeight="1">
      <c r="A29" s="187"/>
      <c r="B29" s="188" t="s">
        <v>367</v>
      </c>
    </row>
    <row r="30" spans="1:2" ht="50.1" customHeight="1">
      <c r="A30" s="187"/>
      <c r="B30" s="188" t="s">
        <v>368</v>
      </c>
    </row>
    <row r="31" spans="1:2" ht="50.1" customHeight="1">
      <c r="A31" s="187"/>
      <c r="B31" s="188" t="s">
        <v>369</v>
      </c>
    </row>
    <row r="32" spans="1:2" ht="50.1" customHeight="1">
      <c r="A32" s="187"/>
      <c r="B32" s="188" t="s">
        <v>370</v>
      </c>
    </row>
    <row r="33" spans="1:2" ht="50.1" customHeight="1">
      <c r="A33" s="187"/>
      <c r="B33" s="188" t="s">
        <v>371</v>
      </c>
    </row>
    <row r="34" spans="1:2" ht="50.1" customHeight="1">
      <c r="A34" s="187"/>
      <c r="B34" s="188" t="s">
        <v>372</v>
      </c>
    </row>
    <row r="35" spans="1:2" ht="50.1" customHeight="1">
      <c r="A35" s="187"/>
      <c r="B35" s="188" t="s">
        <v>373</v>
      </c>
    </row>
    <row r="36" spans="1:2" ht="50.1" customHeight="1">
      <c r="A36" s="187"/>
      <c r="B36" s="188" t="s">
        <v>374</v>
      </c>
    </row>
    <row r="37" spans="1:2" ht="50.1" customHeight="1">
      <c r="A37" s="187"/>
      <c r="B37" s="188" t="s">
        <v>375</v>
      </c>
    </row>
    <row r="38" spans="1:2" ht="50.1" customHeight="1">
      <c r="A38" s="187"/>
      <c r="B38" s="188" t="s">
        <v>376</v>
      </c>
    </row>
    <row r="39" spans="1:2" ht="50.1" customHeight="1">
      <c r="A39" s="187"/>
      <c r="B39" s="188" t="s">
        <v>377</v>
      </c>
    </row>
    <row r="40" spans="1:2" ht="50.1" customHeight="1">
      <c r="A40" s="187"/>
      <c r="B40" s="188" t="s">
        <v>378</v>
      </c>
    </row>
    <row r="41" spans="1:2" ht="50.1" customHeight="1">
      <c r="A41" s="187"/>
      <c r="B41" s="188" t="s">
        <v>379</v>
      </c>
    </row>
    <row r="42" spans="1:2" ht="50.1" customHeight="1">
      <c r="A42" s="187"/>
      <c r="B42" s="188" t="s">
        <v>380</v>
      </c>
    </row>
    <row r="43" spans="1:2" ht="50.1" customHeight="1">
      <c r="A43" s="187"/>
      <c r="B43" s="188" t="s">
        <v>381</v>
      </c>
    </row>
    <row r="44" spans="1:2" ht="50.1" customHeight="1">
      <c r="A44" s="187"/>
      <c r="B44" s="188" t="s">
        <v>382</v>
      </c>
    </row>
    <row r="45" spans="1:2" ht="50.1" customHeight="1">
      <c r="A45" s="187"/>
      <c r="B45" s="188" t="s">
        <v>383</v>
      </c>
    </row>
    <row r="46" spans="1:2" ht="50.1" customHeight="1">
      <c r="A46" s="187"/>
      <c r="B46" s="188" t="s">
        <v>384</v>
      </c>
    </row>
    <row r="47" spans="1:2" ht="50.1" customHeight="1">
      <c r="A47" s="187"/>
      <c r="B47" s="188" t="s">
        <v>385</v>
      </c>
    </row>
    <row r="48" spans="1:2" ht="50.1" customHeight="1">
      <c r="A48" s="187"/>
      <c r="B48" s="188" t="s">
        <v>386</v>
      </c>
    </row>
    <row r="49" spans="1:2" ht="50.1" customHeight="1">
      <c r="A49" s="187"/>
      <c r="B49" s="188" t="s">
        <v>387</v>
      </c>
    </row>
    <row r="50" spans="1:2" ht="50.1" customHeight="1">
      <c r="A50" s="187"/>
      <c r="B50" s="188" t="s">
        <v>388</v>
      </c>
    </row>
    <row r="51" spans="1:2" ht="50.1" customHeight="1">
      <c r="A51" s="187"/>
      <c r="B51" s="188" t="s">
        <v>389</v>
      </c>
    </row>
    <row r="52" spans="1:2" ht="50.1" customHeight="1">
      <c r="A52" s="187"/>
      <c r="B52" s="188" t="s">
        <v>390</v>
      </c>
    </row>
    <row r="53" spans="1:2" ht="50.1" customHeight="1">
      <c r="A53" s="187"/>
      <c r="B53" s="188" t="s">
        <v>391</v>
      </c>
    </row>
    <row r="54" spans="1:2" ht="50.1" customHeight="1">
      <c r="A54" s="187"/>
      <c r="B54" s="188" t="s">
        <v>392</v>
      </c>
    </row>
    <row r="55" spans="1:2" ht="50.1" customHeight="1">
      <c r="A55" s="187"/>
      <c r="B55" s="188" t="s">
        <v>393</v>
      </c>
    </row>
    <row r="56" spans="1:2" ht="50.1" customHeight="1">
      <c r="A56" s="187"/>
      <c r="B56" s="188" t="s">
        <v>394</v>
      </c>
    </row>
    <row r="57" spans="1:2" ht="50.1" customHeight="1">
      <c r="A57" s="187"/>
      <c r="B57" s="188" t="s">
        <v>395</v>
      </c>
    </row>
    <row r="58" spans="1:2" ht="50.1" customHeight="1">
      <c r="A58" s="187"/>
      <c r="B58" s="188" t="s">
        <v>396</v>
      </c>
    </row>
    <row r="59" spans="1:2" ht="50.1" customHeight="1">
      <c r="A59" s="187"/>
      <c r="B59" s="188" t="s">
        <v>397</v>
      </c>
    </row>
    <row r="60" spans="1:2" ht="50.1" customHeight="1">
      <c r="A60" s="187"/>
      <c r="B60" s="188" t="s">
        <v>398</v>
      </c>
    </row>
    <row r="61" spans="1:2" ht="50.1" customHeight="1">
      <c r="A61" s="187"/>
      <c r="B61" s="188" t="s">
        <v>399</v>
      </c>
    </row>
    <row r="62" spans="1:2" ht="50.1" customHeight="1">
      <c r="A62" s="187"/>
      <c r="B62" s="188" t="s">
        <v>400</v>
      </c>
    </row>
    <row r="63" spans="1:2" ht="50.1" customHeight="1">
      <c r="A63" s="187"/>
      <c r="B63" s="188" t="s">
        <v>401</v>
      </c>
    </row>
    <row r="64" spans="1:2" ht="50.1" customHeight="1">
      <c r="A64" s="187"/>
      <c r="B64" s="188" t="s">
        <v>402</v>
      </c>
    </row>
    <row r="65" spans="1:2" ht="50.1" customHeight="1">
      <c r="A65" s="187"/>
      <c r="B65" s="188" t="s">
        <v>403</v>
      </c>
    </row>
    <row r="66" spans="1:2" ht="50.1" customHeight="1">
      <c r="A66" s="187"/>
      <c r="B66" s="188" t="s">
        <v>404</v>
      </c>
    </row>
    <row r="67" spans="1:2" ht="50.1" customHeight="1">
      <c r="A67" s="187"/>
      <c r="B67" s="188" t="s">
        <v>405</v>
      </c>
    </row>
    <row r="68" spans="1:2" ht="50.1" customHeight="1">
      <c r="A68" s="187"/>
      <c r="B68" s="188" t="s">
        <v>406</v>
      </c>
    </row>
    <row r="69" spans="1:2" ht="50.1" customHeight="1">
      <c r="A69" s="187"/>
      <c r="B69" s="188" t="s">
        <v>407</v>
      </c>
    </row>
    <row r="70" spans="1:2" ht="50.1" customHeight="1">
      <c r="A70" s="187"/>
      <c r="B70" s="188" t="s">
        <v>408</v>
      </c>
    </row>
    <row r="71" spans="1:2" ht="50.1" customHeight="1">
      <c r="A71" s="187"/>
      <c r="B71" s="188" t="s">
        <v>409</v>
      </c>
    </row>
    <row r="72" spans="1:2" ht="50.1" customHeight="1">
      <c r="A72" s="187"/>
      <c r="B72" s="188" t="s">
        <v>410</v>
      </c>
    </row>
    <row r="73" spans="1:2" ht="50.1" customHeight="1">
      <c r="A73" s="187"/>
      <c r="B73" s="188" t="s">
        <v>411</v>
      </c>
    </row>
    <row r="74" spans="1:2" ht="50.1" customHeight="1">
      <c r="A74" s="187"/>
      <c r="B74" s="188" t="s">
        <v>412</v>
      </c>
    </row>
    <row r="75" spans="1:2" ht="50.1" customHeight="1">
      <c r="A75" s="189"/>
      <c r="B75" s="190" t="s">
        <v>413</v>
      </c>
    </row>
    <row r="76" spans="1:2" ht="50.1" customHeight="1">
      <c r="A76" s="191" t="s">
        <v>414</v>
      </c>
      <c r="B76" s="186" t="s">
        <v>338</v>
      </c>
    </row>
    <row r="77" spans="1:2" ht="50.1" customHeight="1">
      <c r="A77" s="187"/>
      <c r="B77" s="188" t="s">
        <v>415</v>
      </c>
    </row>
    <row r="78" spans="1:2" ht="50.1" customHeight="1">
      <c r="A78" s="187"/>
      <c r="B78" s="188" t="s">
        <v>416</v>
      </c>
    </row>
    <row r="79" spans="1:2" ht="50.1" customHeight="1">
      <c r="A79" s="187"/>
      <c r="B79" s="188" t="s">
        <v>417</v>
      </c>
    </row>
    <row r="80" spans="1:2" ht="50.1" customHeight="1">
      <c r="A80" s="187"/>
      <c r="B80" s="188" t="s">
        <v>418</v>
      </c>
    </row>
    <row r="81" spans="1:2" ht="50.1" customHeight="1">
      <c r="A81" s="187"/>
      <c r="B81" s="188" t="s">
        <v>419</v>
      </c>
    </row>
    <row r="82" spans="1:2" ht="50.1" customHeight="1">
      <c r="A82" s="187"/>
      <c r="B82" s="188" t="s">
        <v>420</v>
      </c>
    </row>
    <row r="83" spans="1:2" ht="50.1" customHeight="1">
      <c r="A83" s="187"/>
      <c r="B83" s="188" t="s">
        <v>421</v>
      </c>
    </row>
    <row r="84" spans="1:2" ht="50.1" customHeight="1">
      <c r="A84" s="187"/>
      <c r="B84" s="188" t="s">
        <v>422</v>
      </c>
    </row>
    <row r="85" spans="1:2" ht="50.1" customHeight="1">
      <c r="A85" s="187"/>
      <c r="B85" s="188" t="s">
        <v>423</v>
      </c>
    </row>
    <row r="86" spans="1:2" ht="50.1" customHeight="1">
      <c r="A86" s="187"/>
      <c r="B86" s="188" t="s">
        <v>424</v>
      </c>
    </row>
    <row r="87" spans="1:2" ht="50.1" customHeight="1">
      <c r="A87" s="187"/>
      <c r="B87" s="188" t="s">
        <v>425</v>
      </c>
    </row>
    <row r="88" spans="1:2" ht="50.1" customHeight="1">
      <c r="A88" s="187"/>
      <c r="B88" s="188" t="s">
        <v>426</v>
      </c>
    </row>
    <row r="89" spans="1:2" ht="50.1" customHeight="1">
      <c r="A89" s="187"/>
      <c r="B89" s="188" t="s">
        <v>427</v>
      </c>
    </row>
    <row r="90" spans="1:2" ht="50.1" customHeight="1">
      <c r="A90" s="187"/>
      <c r="B90" s="188" t="s">
        <v>428</v>
      </c>
    </row>
    <row r="91" spans="1:2" ht="50.1" customHeight="1">
      <c r="A91" s="187"/>
      <c r="B91" s="188" t="s">
        <v>429</v>
      </c>
    </row>
    <row r="92" spans="1:2" ht="50.1" customHeight="1">
      <c r="A92" s="187"/>
      <c r="B92" s="188" t="s">
        <v>430</v>
      </c>
    </row>
    <row r="93" spans="1:2" ht="50.1" customHeight="1">
      <c r="A93" s="189"/>
      <c r="B93" s="190" t="s">
        <v>431</v>
      </c>
    </row>
    <row r="94" spans="1:2" ht="50.1" customHeight="1">
      <c r="A94" s="191" t="s">
        <v>339</v>
      </c>
      <c r="B94" s="186" t="s">
        <v>340</v>
      </c>
    </row>
    <row r="95" spans="1:2" ht="50.1" customHeight="1">
      <c r="A95" s="187"/>
      <c r="B95" s="188" t="s">
        <v>432</v>
      </c>
    </row>
    <row r="96" spans="1:2" ht="50.1" customHeight="1">
      <c r="A96" s="187"/>
      <c r="B96" s="188" t="s">
        <v>433</v>
      </c>
    </row>
    <row r="97" spans="1:2" ht="50.1" customHeight="1">
      <c r="A97" s="187"/>
      <c r="B97" s="188" t="s">
        <v>434</v>
      </c>
    </row>
    <row r="98" spans="1:2" ht="50.1" customHeight="1">
      <c r="A98" s="187"/>
      <c r="B98" s="188" t="s">
        <v>435</v>
      </c>
    </row>
    <row r="99" spans="1:2" ht="50.1" customHeight="1">
      <c r="A99" s="187"/>
      <c r="B99" s="188" t="s">
        <v>436</v>
      </c>
    </row>
    <row r="100" spans="1:2" ht="50.1" customHeight="1">
      <c r="A100" s="187"/>
      <c r="B100" s="188" t="s">
        <v>437</v>
      </c>
    </row>
    <row r="101" spans="1:2" ht="50.1" customHeight="1">
      <c r="A101" s="187"/>
      <c r="B101" s="188" t="s">
        <v>438</v>
      </c>
    </row>
    <row r="102" spans="1:2" ht="50.1" customHeight="1">
      <c r="A102" s="187"/>
      <c r="B102" s="188" t="s">
        <v>439</v>
      </c>
    </row>
    <row r="103" spans="1:2" ht="50.1" customHeight="1">
      <c r="A103" s="187"/>
      <c r="B103" s="188" t="s">
        <v>440</v>
      </c>
    </row>
    <row r="104" spans="1:2" ht="50.1" customHeight="1">
      <c r="A104" s="187"/>
      <c r="B104" s="188" t="s">
        <v>441</v>
      </c>
    </row>
    <row r="105" spans="1:2" ht="50.1" customHeight="1">
      <c r="A105" s="187"/>
      <c r="B105" s="188" t="s">
        <v>442</v>
      </c>
    </row>
    <row r="106" spans="1:2" ht="50.1" customHeight="1">
      <c r="A106" s="187"/>
      <c r="B106" s="188" t="s">
        <v>443</v>
      </c>
    </row>
    <row r="107" spans="1:2" ht="50.1" customHeight="1">
      <c r="A107" s="187"/>
      <c r="B107" s="188" t="s">
        <v>444</v>
      </c>
    </row>
    <row r="108" spans="1:2" ht="50.1" customHeight="1">
      <c r="A108" s="187"/>
      <c r="B108" s="188" t="s">
        <v>445</v>
      </c>
    </row>
    <row r="109" spans="1:2" ht="50.1" customHeight="1">
      <c r="A109" s="187"/>
      <c r="B109" s="188" t="s">
        <v>446</v>
      </c>
    </row>
    <row r="110" spans="1:2" ht="50.1" customHeight="1">
      <c r="A110" s="187"/>
      <c r="B110" s="188" t="s">
        <v>447</v>
      </c>
    </row>
    <row r="111" spans="1:2" ht="50.1" customHeight="1">
      <c r="A111" s="187"/>
      <c r="B111" s="188" t="s">
        <v>448</v>
      </c>
    </row>
    <row r="112" spans="1:2" ht="50.1" customHeight="1">
      <c r="A112" s="187"/>
      <c r="B112" s="188" t="s">
        <v>449</v>
      </c>
    </row>
    <row r="113" spans="1:2" ht="50.1" customHeight="1">
      <c r="A113" s="187"/>
      <c r="B113" s="188" t="s">
        <v>450</v>
      </c>
    </row>
    <row r="114" spans="1:2" ht="50.1" customHeight="1">
      <c r="A114" s="187"/>
      <c r="B114" s="188" t="s">
        <v>451</v>
      </c>
    </row>
    <row r="115" spans="1:2" ht="50.1" customHeight="1">
      <c r="A115" s="187"/>
      <c r="B115" s="188" t="s">
        <v>452</v>
      </c>
    </row>
    <row r="116" spans="1:2" ht="50.1" customHeight="1">
      <c r="A116" s="187"/>
      <c r="B116" s="188" t="s">
        <v>453</v>
      </c>
    </row>
    <row r="117" spans="1:2" ht="50.1" customHeight="1">
      <c r="A117" s="187"/>
      <c r="B117" s="188" t="s">
        <v>454</v>
      </c>
    </row>
    <row r="118" spans="1:2" ht="50.1" customHeight="1">
      <c r="A118" s="187"/>
      <c r="B118" s="188" t="s">
        <v>455</v>
      </c>
    </row>
    <row r="119" spans="1:2" ht="50.1" customHeight="1">
      <c r="A119" s="187"/>
      <c r="B119" s="188" t="s">
        <v>456</v>
      </c>
    </row>
    <row r="120" spans="1:2" ht="50.1" customHeight="1">
      <c r="A120" s="187"/>
      <c r="B120" s="188" t="s">
        <v>457</v>
      </c>
    </row>
    <row r="121" spans="1:2" ht="50.1" customHeight="1">
      <c r="A121" s="187"/>
      <c r="B121" s="188" t="s">
        <v>458</v>
      </c>
    </row>
    <row r="122" spans="1:2" ht="50.1" customHeight="1">
      <c r="A122" s="187"/>
      <c r="B122" s="188" t="s">
        <v>459</v>
      </c>
    </row>
    <row r="123" spans="1:2" ht="50.1" customHeight="1">
      <c r="A123" s="187"/>
      <c r="B123" s="188" t="s">
        <v>460</v>
      </c>
    </row>
    <row r="124" spans="1:2" ht="50.1" customHeight="1">
      <c r="A124" s="189"/>
      <c r="B124" s="190" t="s">
        <v>461</v>
      </c>
    </row>
    <row r="125" spans="1:2" ht="50.1" customHeight="1">
      <c r="A125" s="191" t="s">
        <v>341</v>
      </c>
      <c r="B125" s="186" t="s">
        <v>342</v>
      </c>
    </row>
    <row r="126" spans="1:2" ht="50.1" customHeight="1">
      <c r="A126" s="187"/>
      <c r="B126" s="188" t="s">
        <v>462</v>
      </c>
    </row>
    <row r="127" spans="1:2" ht="50.1" customHeight="1">
      <c r="A127" s="187"/>
      <c r="B127" s="188" t="s">
        <v>463</v>
      </c>
    </row>
    <row r="128" spans="1:2" ht="50.1" customHeight="1">
      <c r="A128" s="187"/>
      <c r="B128" s="188" t="s">
        <v>464</v>
      </c>
    </row>
    <row r="129" spans="1:2" ht="50.1" customHeight="1">
      <c r="A129" s="187"/>
      <c r="B129" s="188" t="s">
        <v>465</v>
      </c>
    </row>
    <row r="130" spans="1:2" ht="50.1" customHeight="1">
      <c r="A130" s="189"/>
      <c r="B130" s="190" t="s">
        <v>466</v>
      </c>
    </row>
    <row r="131" spans="1:2" ht="50.1" customHeight="1">
      <c r="A131" s="191" t="s">
        <v>482</v>
      </c>
      <c r="B131" s="186" t="s">
        <v>343</v>
      </c>
    </row>
    <row r="132" spans="1:2" ht="50.1" customHeight="1">
      <c r="A132" s="187"/>
      <c r="B132" s="188" t="s">
        <v>467</v>
      </c>
    </row>
    <row r="133" spans="1:2" ht="50.1" customHeight="1">
      <c r="A133" s="187"/>
      <c r="B133" s="188" t="s">
        <v>468</v>
      </c>
    </row>
    <row r="134" spans="1:2" ht="50.1" customHeight="1">
      <c r="A134" s="189"/>
      <c r="B134" s="190" t="s">
        <v>469</v>
      </c>
    </row>
    <row r="135" spans="1:2">
      <c r="A135" s="192"/>
      <c r="B135" s="192"/>
    </row>
    <row r="136" spans="1:2">
      <c r="A136" s="192"/>
      <c r="B136" s="192"/>
    </row>
    <row r="137" spans="1:2">
      <c r="A137" s="192"/>
      <c r="B137" s="192"/>
    </row>
    <row r="138" spans="1:2">
      <c r="A138" s="192"/>
      <c r="B138" s="192"/>
    </row>
    <row r="139" spans="1:2">
      <c r="A139" s="192"/>
      <c r="B139" s="192"/>
    </row>
    <row r="140" spans="1:2">
      <c r="A140" s="192"/>
      <c r="B140" s="192"/>
    </row>
    <row r="141" spans="1:2">
      <c r="A141" s="192"/>
      <c r="B141" s="192"/>
    </row>
    <row r="142" spans="1:2">
      <c r="A142" s="192"/>
      <c r="B142" s="192"/>
    </row>
    <row r="143" spans="1:2">
      <c r="A143" s="192"/>
      <c r="B143" s="192"/>
    </row>
    <row r="144" spans="1:2">
      <c r="A144" s="192"/>
      <c r="B144" s="192"/>
    </row>
    <row r="145" spans="1:2">
      <c r="A145" s="192"/>
      <c r="B145" s="192"/>
    </row>
    <row r="146" spans="1:2">
      <c r="A146" s="192"/>
      <c r="B146" s="192"/>
    </row>
    <row r="147" spans="1:2">
      <c r="A147" s="192"/>
      <c r="B147" s="192"/>
    </row>
    <row r="148" spans="1:2">
      <c r="A148" s="192"/>
      <c r="B148" s="192"/>
    </row>
    <row r="149" spans="1:2">
      <c r="A149" s="192"/>
      <c r="B149" s="192"/>
    </row>
    <row r="150" spans="1:2">
      <c r="A150" s="192"/>
      <c r="B150" s="192"/>
    </row>
    <row r="151" spans="1:2">
      <c r="A151" s="192"/>
      <c r="B151" s="192"/>
    </row>
    <row r="152" spans="1:2">
      <c r="A152" s="192"/>
      <c r="B152" s="192"/>
    </row>
    <row r="153" spans="1:2">
      <c r="A153" s="192"/>
      <c r="B153" s="192"/>
    </row>
    <row r="154" spans="1:2">
      <c r="A154" s="192"/>
      <c r="B154" s="192"/>
    </row>
    <row r="155" spans="1:2">
      <c r="A155" s="192"/>
      <c r="B155" s="192"/>
    </row>
    <row r="156" spans="1:2">
      <c r="A156" s="192"/>
      <c r="B156" s="192"/>
    </row>
    <row r="157" spans="1:2">
      <c r="A157" s="192"/>
      <c r="B157" s="192"/>
    </row>
    <row r="158" spans="1:2">
      <c r="A158" s="192"/>
      <c r="B158" s="192"/>
    </row>
    <row r="159" spans="1:2">
      <c r="A159" s="192"/>
      <c r="B159" s="192"/>
    </row>
    <row r="160" spans="1:2">
      <c r="A160" s="192"/>
      <c r="B160" s="192"/>
    </row>
    <row r="161" spans="1:2">
      <c r="A161" s="192"/>
      <c r="B161" s="192"/>
    </row>
    <row r="162" spans="1:2">
      <c r="A162" s="192"/>
      <c r="B162" s="192"/>
    </row>
    <row r="163" spans="1:2">
      <c r="A163" s="192"/>
      <c r="B163" s="192"/>
    </row>
    <row r="164" spans="1:2">
      <c r="A164" s="192"/>
      <c r="B164" s="192"/>
    </row>
    <row r="165" spans="1:2">
      <c r="A165" s="192"/>
      <c r="B165" s="192"/>
    </row>
    <row r="166" spans="1:2">
      <c r="A166" s="192"/>
      <c r="B166" s="192"/>
    </row>
    <row r="167" spans="1:2">
      <c r="A167" s="192"/>
      <c r="B167" s="192"/>
    </row>
    <row r="168" spans="1:2">
      <c r="A168" s="192"/>
      <c r="B168" s="192"/>
    </row>
    <row r="169" spans="1:2">
      <c r="A169" s="192"/>
      <c r="B169" s="192"/>
    </row>
    <row r="170" spans="1:2">
      <c r="A170" s="192"/>
      <c r="B170" s="192"/>
    </row>
    <row r="171" spans="1:2">
      <c r="A171" s="192"/>
      <c r="B171" s="192"/>
    </row>
    <row r="172" spans="1:2">
      <c r="A172" s="192"/>
      <c r="B172" s="192"/>
    </row>
    <row r="173" spans="1:2">
      <c r="A173" s="192"/>
      <c r="B173" s="192"/>
    </row>
    <row r="174" spans="1:2">
      <c r="A174" s="192"/>
      <c r="B174" s="192"/>
    </row>
    <row r="175" spans="1:2">
      <c r="A175" s="192"/>
      <c r="B175" s="192"/>
    </row>
    <row r="176" spans="1:2">
      <c r="A176" s="192"/>
      <c r="B176" s="192"/>
    </row>
    <row r="177" spans="1:2">
      <c r="A177" s="192"/>
      <c r="B177" s="192"/>
    </row>
    <row r="178" spans="1:2">
      <c r="A178" s="192"/>
      <c r="B178" s="192"/>
    </row>
    <row r="179" spans="1:2">
      <c r="A179" s="192"/>
      <c r="B179" s="192"/>
    </row>
    <row r="180" spans="1:2">
      <c r="A180" s="192"/>
      <c r="B180" s="192"/>
    </row>
    <row r="181" spans="1:2">
      <c r="A181" s="192"/>
      <c r="B181" s="192"/>
    </row>
    <row r="182" spans="1:2">
      <c r="A182" s="192"/>
      <c r="B182" s="192"/>
    </row>
    <row r="183" spans="1:2">
      <c r="A183" s="192"/>
      <c r="B183" s="192"/>
    </row>
    <row r="184" spans="1:2">
      <c r="A184" s="192"/>
      <c r="B184" s="192"/>
    </row>
    <row r="185" spans="1:2">
      <c r="A185" s="192"/>
      <c r="B185" s="192"/>
    </row>
    <row r="186" spans="1:2">
      <c r="A186" s="192"/>
      <c r="B186" s="192"/>
    </row>
    <row r="187" spans="1:2">
      <c r="A187" s="192"/>
      <c r="B187" s="192"/>
    </row>
    <row r="188" spans="1:2">
      <c r="A188" s="192"/>
      <c r="B188" s="192"/>
    </row>
    <row r="189" spans="1:2">
      <c r="A189" s="192"/>
      <c r="B189" s="192"/>
    </row>
    <row r="190" spans="1:2">
      <c r="A190" s="192"/>
      <c r="B190" s="192"/>
    </row>
    <row r="191" spans="1:2">
      <c r="A191" s="192"/>
      <c r="B191" s="192"/>
    </row>
    <row r="192" spans="1:2">
      <c r="A192" s="192"/>
      <c r="B192" s="192"/>
    </row>
    <row r="193" spans="1:2">
      <c r="A193" s="192"/>
      <c r="B193" s="192"/>
    </row>
    <row r="194" spans="1:2">
      <c r="A194" s="192"/>
      <c r="B194" s="192"/>
    </row>
    <row r="195" spans="1:2">
      <c r="A195" s="192"/>
      <c r="B195" s="192"/>
    </row>
    <row r="196" spans="1:2">
      <c r="A196" s="192"/>
      <c r="B196" s="192"/>
    </row>
    <row r="197" spans="1:2">
      <c r="A197" s="192"/>
      <c r="B197" s="192"/>
    </row>
    <row r="198" spans="1:2">
      <c r="A198" s="192"/>
      <c r="B198" s="192"/>
    </row>
    <row r="199" spans="1:2">
      <c r="A199" s="192"/>
      <c r="B199" s="192"/>
    </row>
    <row r="200" spans="1:2">
      <c r="A200" s="192"/>
      <c r="B200" s="192"/>
    </row>
    <row r="201" spans="1:2">
      <c r="A201" s="192"/>
      <c r="B201" s="192"/>
    </row>
    <row r="202" spans="1:2">
      <c r="A202" s="192"/>
      <c r="B202" s="192"/>
    </row>
    <row r="203" spans="1:2">
      <c r="A203" s="192"/>
      <c r="B203" s="192"/>
    </row>
    <row r="204" spans="1:2">
      <c r="A204" s="192"/>
      <c r="B204" s="192"/>
    </row>
    <row r="205" spans="1:2">
      <c r="A205" s="192"/>
      <c r="B205" s="192"/>
    </row>
    <row r="206" spans="1:2">
      <c r="A206" s="192"/>
      <c r="B206" s="192"/>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FF0000"/>
    <pageSetUpPr fitToPage="1"/>
  </sheetPr>
  <dimension ref="A3:L91"/>
  <sheetViews>
    <sheetView view="pageBreakPreview" zoomScaleNormal="100" zoomScaleSheetLayoutView="100" workbookViewId="0">
      <selection activeCell="E6" sqref="E6:E8"/>
    </sheetView>
  </sheetViews>
  <sheetFormatPr defaultColWidth="8.88671875" defaultRowHeight="12"/>
  <cols>
    <col min="1" max="1" width="13.109375" style="173" customWidth="1"/>
    <col min="2" max="7" width="10.44140625" style="173" customWidth="1"/>
    <col min="8" max="11" width="10.5546875" style="173" customWidth="1"/>
    <col min="12" max="16384" width="8.88671875" style="173"/>
  </cols>
  <sheetData>
    <row r="3" spans="1:12" ht="22.5">
      <c r="A3" s="171" t="s">
        <v>249</v>
      </c>
      <c r="B3" s="172"/>
      <c r="C3" s="172"/>
      <c r="D3" s="172"/>
      <c r="E3" s="172"/>
      <c r="F3" s="172"/>
      <c r="G3" s="172"/>
    </row>
    <row r="5" spans="1:12">
      <c r="H5" s="417" t="s">
        <v>250</v>
      </c>
      <c r="I5" s="417"/>
      <c r="J5" s="417" t="s">
        <v>251</v>
      </c>
      <c r="K5" s="417"/>
    </row>
    <row r="6" spans="1:12" ht="31.5" customHeight="1">
      <c r="A6" s="174" t="s">
        <v>252</v>
      </c>
      <c r="B6" s="174" t="s">
        <v>199</v>
      </c>
      <c r="C6" s="174" t="s">
        <v>108</v>
      </c>
      <c r="D6" s="174" t="s">
        <v>109</v>
      </c>
      <c r="E6" s="174" t="s">
        <v>110</v>
      </c>
      <c r="F6" s="174" t="s">
        <v>111</v>
      </c>
      <c r="G6" s="174" t="s">
        <v>200</v>
      </c>
      <c r="H6" s="175" t="s">
        <v>253</v>
      </c>
      <c r="I6" s="175" t="s">
        <v>254</v>
      </c>
      <c r="J6" s="175" t="s">
        <v>253</v>
      </c>
      <c r="K6" s="175" t="s">
        <v>254</v>
      </c>
    </row>
    <row r="7" spans="1:12" ht="31.5" customHeight="1">
      <c r="A7" s="176" t="s">
        <v>533</v>
      </c>
      <c r="B7" s="177">
        <v>255016</v>
      </c>
      <c r="C7" s="177">
        <v>244456</v>
      </c>
      <c r="D7" s="177">
        <v>388623</v>
      </c>
      <c r="E7" s="177">
        <v>289247</v>
      </c>
      <c r="F7" s="177">
        <v>234019</v>
      </c>
      <c r="G7" s="177">
        <v>252767</v>
      </c>
      <c r="H7" s="178">
        <f>+B7/B8</f>
        <v>1.0249056543109649</v>
      </c>
      <c r="I7" s="178">
        <f>+B7/B8</f>
        <v>1.0249056543109649</v>
      </c>
      <c r="J7" s="178">
        <f>+C7/C8</f>
        <v>1.0314338033636279</v>
      </c>
      <c r="K7" s="178">
        <f>+C7/C8</f>
        <v>1.0314338033636279</v>
      </c>
    </row>
    <row r="8" spans="1:12" ht="31.5" customHeight="1">
      <c r="A8" s="176" t="s">
        <v>532</v>
      </c>
      <c r="B8" s="177">
        <v>248819</v>
      </c>
      <c r="C8" s="177">
        <v>237006</v>
      </c>
      <c r="D8" s="177">
        <v>379757</v>
      </c>
      <c r="E8" s="177">
        <v>286364</v>
      </c>
      <c r="F8" s="177">
        <v>239564</v>
      </c>
      <c r="G8" s="177">
        <v>252767</v>
      </c>
      <c r="H8" s="181"/>
      <c r="I8" s="182"/>
      <c r="J8" s="182"/>
      <c r="K8" s="182"/>
    </row>
    <row r="9" spans="1:12" ht="31.5" customHeight="1">
      <c r="A9" s="176" t="s">
        <v>529</v>
      </c>
      <c r="B9" s="177">
        <v>242931</v>
      </c>
      <c r="C9" s="177">
        <v>231044</v>
      </c>
      <c r="D9" s="177">
        <v>365485</v>
      </c>
      <c r="E9" s="177">
        <v>283907</v>
      </c>
      <c r="F9" s="177">
        <v>230632</v>
      </c>
      <c r="G9" s="177">
        <v>245273</v>
      </c>
      <c r="H9" s="181"/>
      <c r="I9" s="182"/>
      <c r="J9" s="182"/>
      <c r="K9" s="182"/>
    </row>
    <row r="10" spans="1:12" ht="31.5" customHeight="1">
      <c r="A10" s="176" t="s">
        <v>528</v>
      </c>
      <c r="B10" s="177">
        <v>235815</v>
      </c>
      <c r="C10" s="177">
        <v>223499</v>
      </c>
      <c r="D10" s="177">
        <v>357168</v>
      </c>
      <c r="E10" s="177">
        <v>276915</v>
      </c>
      <c r="F10" s="177">
        <v>229990</v>
      </c>
      <c r="G10" s="177">
        <v>239470</v>
      </c>
      <c r="H10" s="181"/>
      <c r="I10" s="182"/>
      <c r="J10" s="182"/>
      <c r="K10" s="182"/>
    </row>
    <row r="11" spans="1:12" ht="31.5" customHeight="1">
      <c r="A11" s="176" t="s">
        <v>530</v>
      </c>
      <c r="B11" s="177">
        <v>230798</v>
      </c>
      <c r="C11" s="177">
        <v>219213</v>
      </c>
      <c r="D11" s="177">
        <v>348470</v>
      </c>
      <c r="E11" s="177">
        <v>268825</v>
      </c>
      <c r="F11" s="177">
        <v>224194</v>
      </c>
      <c r="G11" s="177">
        <v>234726</v>
      </c>
      <c r="H11" s="181"/>
      <c r="I11" s="182"/>
      <c r="J11" s="182"/>
      <c r="K11" s="182"/>
    </row>
    <row r="12" spans="1:12" ht="31.5" customHeight="1">
      <c r="A12" s="176" t="s">
        <v>501</v>
      </c>
      <c r="B12" s="177">
        <v>226947</v>
      </c>
      <c r="C12" s="177">
        <v>215178</v>
      </c>
      <c r="D12" s="177">
        <v>348564</v>
      </c>
      <c r="E12" s="177">
        <v>264191</v>
      </c>
      <c r="F12" s="177">
        <v>222691</v>
      </c>
      <c r="G12" s="177">
        <v>231739</v>
      </c>
      <c r="H12" s="179"/>
      <c r="I12" s="149"/>
      <c r="J12" s="149"/>
      <c r="K12" s="149"/>
      <c r="L12" s="180"/>
    </row>
    <row r="13" spans="1:12" ht="31.5" customHeight="1">
      <c r="A13" s="176" t="s">
        <v>531</v>
      </c>
      <c r="B13" s="177">
        <v>222803</v>
      </c>
      <c r="C13" s="177">
        <v>209168</v>
      </c>
      <c r="D13" s="177">
        <v>335522</v>
      </c>
      <c r="E13" s="177">
        <v>262914</v>
      </c>
      <c r="F13" s="177">
        <v>224686</v>
      </c>
      <c r="G13" s="177">
        <v>247534</v>
      </c>
      <c r="H13" s="179"/>
      <c r="I13" s="149"/>
      <c r="J13" s="149"/>
      <c r="K13" s="149"/>
      <c r="L13" s="180"/>
    </row>
    <row r="14" spans="1:12" s="180" customFormat="1" ht="39.950000000000003" customHeight="1">
      <c r="A14" s="176" t="s">
        <v>481</v>
      </c>
      <c r="B14" s="177">
        <v>216770</v>
      </c>
      <c r="C14" s="177">
        <v>203891</v>
      </c>
      <c r="D14" s="177">
        <v>330433</v>
      </c>
      <c r="E14" s="177">
        <v>252022</v>
      </c>
      <c r="F14" s="177">
        <v>220229</v>
      </c>
      <c r="G14" s="177">
        <v>242858</v>
      </c>
      <c r="H14" s="179"/>
      <c r="I14" s="149"/>
      <c r="J14" s="149"/>
      <c r="K14" s="149"/>
    </row>
    <row r="15" spans="1:12" s="180" customFormat="1" ht="39.950000000000003" customHeight="1">
      <c r="A15" s="176" t="s">
        <v>334</v>
      </c>
      <c r="B15" s="177">
        <v>210195</v>
      </c>
      <c r="C15" s="177">
        <v>197897</v>
      </c>
      <c r="D15" s="177">
        <v>316642</v>
      </c>
      <c r="E15" s="177">
        <v>244131</v>
      </c>
      <c r="F15" s="177">
        <v>219314</v>
      </c>
      <c r="G15" s="177">
        <v>231976</v>
      </c>
      <c r="H15" s="179"/>
      <c r="I15" s="149"/>
      <c r="J15" s="149"/>
      <c r="K15" s="149"/>
    </row>
    <row r="16" spans="1:12" s="180" customFormat="1" ht="39.950000000000003" customHeight="1">
      <c r="A16" s="176" t="s">
        <v>335</v>
      </c>
      <c r="B16" s="177">
        <v>203332</v>
      </c>
      <c r="C16" s="177">
        <v>190702</v>
      </c>
      <c r="D16" s="177">
        <v>305604</v>
      </c>
      <c r="E16" s="177">
        <v>237460</v>
      </c>
      <c r="F16" s="177">
        <v>224152</v>
      </c>
      <c r="G16" s="177">
        <v>224043</v>
      </c>
      <c r="H16" s="179"/>
      <c r="I16" s="149"/>
      <c r="J16" s="149"/>
      <c r="K16" s="149"/>
    </row>
    <row r="17" spans="1:11" s="180" customFormat="1" ht="39.950000000000003" customHeight="1">
      <c r="A17" s="176" t="s">
        <v>336</v>
      </c>
      <c r="B17" s="177">
        <v>193770</v>
      </c>
      <c r="C17" s="177">
        <v>181134</v>
      </c>
      <c r="D17" s="177">
        <v>282575</v>
      </c>
      <c r="E17" s="177">
        <v>230322</v>
      </c>
      <c r="F17" s="177">
        <v>2229895</v>
      </c>
      <c r="G17" s="177">
        <v>209344</v>
      </c>
      <c r="H17" s="179"/>
      <c r="I17" s="149"/>
      <c r="J17" s="149"/>
      <c r="K17" s="149"/>
    </row>
    <row r="18" spans="1:11" s="180" customFormat="1" ht="39.950000000000003" customHeight="1">
      <c r="A18" s="176" t="s">
        <v>332</v>
      </c>
      <c r="B18" s="177">
        <v>186026</v>
      </c>
      <c r="C18" s="177">
        <v>175804</v>
      </c>
      <c r="D18" s="177">
        <v>273471</v>
      </c>
      <c r="E18" s="177">
        <v>221051</v>
      </c>
      <c r="F18" s="177">
        <v>222305</v>
      </c>
      <c r="G18" s="177">
        <v>200653</v>
      </c>
      <c r="H18" s="181"/>
      <c r="I18" s="182"/>
      <c r="J18" s="182"/>
      <c r="K18" s="182"/>
    </row>
    <row r="19" spans="1:11" s="180" customFormat="1" ht="39.950000000000003" customHeight="1">
      <c r="A19" s="176" t="s">
        <v>326</v>
      </c>
      <c r="B19" s="177">
        <v>179690</v>
      </c>
      <c r="C19" s="177">
        <v>169999</v>
      </c>
      <c r="D19" s="177">
        <v>262656</v>
      </c>
      <c r="E19" s="177">
        <v>213706</v>
      </c>
      <c r="F19" s="177">
        <v>214801</v>
      </c>
      <c r="G19" s="177">
        <v>191745</v>
      </c>
    </row>
    <row r="20" spans="1:11" s="180" customFormat="1" ht="39.950000000000003" customHeight="1">
      <c r="A20" s="176" t="s">
        <v>327</v>
      </c>
      <c r="B20" s="177">
        <v>175071</v>
      </c>
      <c r="C20" s="177">
        <v>165389</v>
      </c>
      <c r="D20" s="177">
        <v>254913</v>
      </c>
      <c r="E20" s="177">
        <v>208944</v>
      </c>
      <c r="F20" s="177">
        <v>216386</v>
      </c>
      <c r="G20" s="177">
        <v>185041</v>
      </c>
    </row>
    <row r="21" spans="1:11" s="180" customFormat="1" ht="39.950000000000003" customHeight="1">
      <c r="A21" s="176" t="s">
        <v>328</v>
      </c>
      <c r="B21" s="177">
        <v>168571</v>
      </c>
      <c r="C21" s="177">
        <v>159184</v>
      </c>
      <c r="D21" s="177">
        <v>240606</v>
      </c>
      <c r="E21" s="177">
        <v>204251</v>
      </c>
      <c r="F21" s="177">
        <v>209359</v>
      </c>
      <c r="G21" s="177">
        <v>175270</v>
      </c>
    </row>
    <row r="22" spans="1:11" s="180" customFormat="1" ht="39.950000000000003" customHeight="1">
      <c r="A22" s="176" t="s">
        <v>329</v>
      </c>
      <c r="B22" s="177">
        <v>163339</v>
      </c>
      <c r="C22" s="177">
        <v>154343</v>
      </c>
      <c r="D22" s="177">
        <v>228408</v>
      </c>
      <c r="E22" s="177">
        <v>197308</v>
      </c>
      <c r="F22" s="177">
        <v>211249</v>
      </c>
      <c r="G22" s="177">
        <v>166795</v>
      </c>
    </row>
    <row r="23" spans="1:11" s="180" customFormat="1" ht="39.950000000000003" customHeight="1">
      <c r="A23" s="176" t="s">
        <v>330</v>
      </c>
      <c r="B23" s="177">
        <v>158590</v>
      </c>
      <c r="C23" s="177">
        <v>149959</v>
      </c>
      <c r="D23" s="177">
        <v>225312</v>
      </c>
      <c r="E23" s="177">
        <v>190064</v>
      </c>
      <c r="F23" s="177">
        <v>202459</v>
      </c>
      <c r="G23" s="177">
        <v>163185</v>
      </c>
    </row>
    <row r="24" spans="1:11" s="180" customFormat="1" ht="39.950000000000003" customHeight="1">
      <c r="A24" s="176" t="s">
        <v>331</v>
      </c>
      <c r="B24" s="177">
        <v>155796</v>
      </c>
      <c r="C24" s="177">
        <v>147352</v>
      </c>
      <c r="D24" s="177">
        <v>220954</v>
      </c>
      <c r="E24" s="177">
        <v>184513</v>
      </c>
      <c r="F24" s="177">
        <v>205402</v>
      </c>
      <c r="G24" s="177">
        <v>160079</v>
      </c>
    </row>
    <row r="25" spans="1:11" s="180" customFormat="1" ht="39.950000000000003" customHeight="1">
      <c r="A25" s="176" t="s">
        <v>255</v>
      </c>
      <c r="B25" s="177">
        <v>150664</v>
      </c>
      <c r="C25" s="177">
        <v>142586</v>
      </c>
      <c r="D25" s="177">
        <v>213715</v>
      </c>
      <c r="E25" s="177">
        <v>176705</v>
      </c>
      <c r="F25" s="177">
        <v>206068</v>
      </c>
      <c r="G25" s="177">
        <v>152362</v>
      </c>
    </row>
    <row r="26" spans="1:11" s="180" customFormat="1" ht="39.950000000000003" customHeight="1">
      <c r="A26" s="176" t="s">
        <v>256</v>
      </c>
      <c r="B26" s="177">
        <v>148380</v>
      </c>
      <c r="C26" s="177">
        <v>140833</v>
      </c>
      <c r="D26" s="177">
        <v>211106</v>
      </c>
      <c r="E26" s="177">
        <v>172081</v>
      </c>
      <c r="F26" s="177">
        <v>198225</v>
      </c>
      <c r="G26" s="177">
        <v>150490</v>
      </c>
    </row>
    <row r="27" spans="1:11" s="180" customFormat="1" ht="39.950000000000003" customHeight="1">
      <c r="A27" s="176" t="s">
        <v>201</v>
      </c>
      <c r="B27" s="177">
        <v>141724</v>
      </c>
      <c r="C27" s="177">
        <v>134901</v>
      </c>
      <c r="D27" s="177">
        <v>206053</v>
      </c>
      <c r="E27" s="177">
        <v>162750</v>
      </c>
      <c r="F27" s="177">
        <v>179988</v>
      </c>
      <c r="G27" s="177">
        <v>144950</v>
      </c>
    </row>
    <row r="28" spans="1:11" s="180" customFormat="1" ht="39.950000000000003" customHeight="1">
      <c r="A28" s="176" t="s">
        <v>202</v>
      </c>
      <c r="B28" s="177">
        <v>138571</v>
      </c>
      <c r="C28" s="177">
        <v>132168</v>
      </c>
      <c r="D28" s="177">
        <v>204110</v>
      </c>
      <c r="E28" s="177">
        <v>156713</v>
      </c>
      <c r="F28" s="177">
        <v>175792</v>
      </c>
      <c r="G28" s="177">
        <v>141355</v>
      </c>
    </row>
    <row r="29" spans="1:11" s="180" customFormat="1" ht="39.950000000000003" customHeight="1">
      <c r="A29" s="176" t="s">
        <v>203</v>
      </c>
      <c r="B29" s="177">
        <v>132576</v>
      </c>
      <c r="C29" s="177">
        <v>126684</v>
      </c>
      <c r="D29" s="177">
        <v>191119</v>
      </c>
      <c r="E29" s="177">
        <v>149495</v>
      </c>
      <c r="F29" s="177">
        <v>165930</v>
      </c>
      <c r="G29" s="177">
        <v>136032</v>
      </c>
    </row>
    <row r="30" spans="1:11" s="180" customFormat="1" ht="39.950000000000003" customHeight="1">
      <c r="A30" s="176" t="s">
        <v>204</v>
      </c>
      <c r="B30" s="177">
        <v>129029</v>
      </c>
      <c r="C30" s="177">
        <v>123735</v>
      </c>
      <c r="D30" s="177">
        <v>185429</v>
      </c>
      <c r="E30" s="177">
        <v>144563</v>
      </c>
      <c r="F30" s="177">
        <v>159211</v>
      </c>
      <c r="G30" s="177">
        <v>129806</v>
      </c>
    </row>
    <row r="31" spans="1:11" s="180" customFormat="1" ht="39.950000000000003" customHeight="1">
      <c r="A31" s="176" t="s">
        <v>205</v>
      </c>
      <c r="B31" s="177">
        <v>124746</v>
      </c>
      <c r="C31" s="177">
        <v>120031</v>
      </c>
      <c r="D31" s="177">
        <v>176985</v>
      </c>
      <c r="E31" s="177">
        <v>138912</v>
      </c>
      <c r="F31" s="177">
        <v>151994</v>
      </c>
      <c r="G31" s="177">
        <v>123801</v>
      </c>
    </row>
    <row r="32" spans="1:11" s="180" customFormat="1" ht="39.950000000000003" customHeight="1">
      <c r="A32" s="176" t="s">
        <v>206</v>
      </c>
      <c r="B32" s="177">
        <v>123031</v>
      </c>
      <c r="C32" s="177">
        <v>118090</v>
      </c>
      <c r="D32" s="177">
        <v>174848</v>
      </c>
      <c r="E32" s="177">
        <v>138670</v>
      </c>
      <c r="F32" s="177">
        <v>152852</v>
      </c>
      <c r="G32" s="177">
        <v>121205</v>
      </c>
    </row>
    <row r="33" spans="1:7" s="180" customFormat="1" ht="39.950000000000003" customHeight="1">
      <c r="A33" s="176" t="s">
        <v>207</v>
      </c>
      <c r="B33" s="177">
        <v>119717</v>
      </c>
      <c r="C33" s="177">
        <v>114847</v>
      </c>
      <c r="D33" s="177">
        <v>165652</v>
      </c>
      <c r="E33" s="177">
        <v>137030</v>
      </c>
      <c r="F33" s="177">
        <v>147659</v>
      </c>
      <c r="G33" s="177">
        <v>117682</v>
      </c>
    </row>
    <row r="34" spans="1:7" s="180" customFormat="1" ht="39.950000000000003" customHeight="1">
      <c r="A34" s="176" t="s">
        <v>208</v>
      </c>
      <c r="B34" s="177">
        <v>117333</v>
      </c>
      <c r="C34" s="177">
        <v>111664</v>
      </c>
      <c r="D34" s="177">
        <v>156581</v>
      </c>
      <c r="E34" s="177">
        <v>130640</v>
      </c>
      <c r="F34" s="177">
        <v>146190</v>
      </c>
      <c r="G34" s="177">
        <v>110820</v>
      </c>
    </row>
    <row r="35" spans="1:7" s="180" customFormat="1" ht="39.950000000000003" customHeight="1">
      <c r="A35" s="176" t="s">
        <v>209</v>
      </c>
      <c r="B35" s="177">
        <v>117524</v>
      </c>
      <c r="C35" s="177">
        <v>111661</v>
      </c>
      <c r="D35" s="177">
        <v>153277</v>
      </c>
      <c r="E35" s="177">
        <v>134021</v>
      </c>
      <c r="F35" s="177">
        <v>146937</v>
      </c>
      <c r="G35" s="177">
        <v>110576</v>
      </c>
    </row>
    <row r="36" spans="1:7" s="180" customFormat="1" ht="39.950000000000003" customHeight="1">
      <c r="A36" s="176" t="s">
        <v>210</v>
      </c>
      <c r="B36" s="177">
        <v>114642</v>
      </c>
      <c r="C36" s="177">
        <v>108559</v>
      </c>
      <c r="D36" s="177">
        <v>147292</v>
      </c>
      <c r="E36" s="177">
        <v>132221</v>
      </c>
      <c r="F36" s="177">
        <v>146159</v>
      </c>
      <c r="G36" s="177">
        <v>106679</v>
      </c>
    </row>
    <row r="37" spans="1:7" s="180" customFormat="1" ht="39.950000000000003" customHeight="1">
      <c r="A37" s="176" t="s">
        <v>211</v>
      </c>
      <c r="B37" s="177">
        <v>110546</v>
      </c>
      <c r="C37" s="177">
        <v>104226</v>
      </c>
      <c r="D37" s="177">
        <v>140851</v>
      </c>
      <c r="E37" s="177">
        <v>126407</v>
      </c>
      <c r="F37" s="177">
        <v>144482</v>
      </c>
      <c r="G37" s="177">
        <v>104282</v>
      </c>
    </row>
    <row r="38" spans="1:7" s="180" customFormat="1" ht="39.950000000000003" customHeight="1">
      <c r="A38" s="176" t="s">
        <v>212</v>
      </c>
      <c r="B38" s="177">
        <v>107261</v>
      </c>
      <c r="C38" s="177">
        <v>101241</v>
      </c>
      <c r="D38" s="177">
        <v>133455</v>
      </c>
      <c r="E38" s="177">
        <v>124886</v>
      </c>
      <c r="F38" s="177">
        <v>138384</v>
      </c>
      <c r="G38" s="177">
        <v>102436</v>
      </c>
    </row>
    <row r="39" spans="1:7" s="180" customFormat="1" ht="39.950000000000003" customHeight="1">
      <c r="A39" s="176" t="s">
        <v>213</v>
      </c>
      <c r="B39" s="177">
        <v>104651</v>
      </c>
      <c r="C39" s="177">
        <v>99171</v>
      </c>
      <c r="D39" s="177">
        <v>129001</v>
      </c>
      <c r="E39" s="177">
        <v>121275</v>
      </c>
      <c r="F39" s="177">
        <v>133106</v>
      </c>
      <c r="G39" s="177">
        <v>100354</v>
      </c>
    </row>
    <row r="40" spans="1:7" s="180" customFormat="1" ht="39.950000000000003" customHeight="1">
      <c r="A40" s="176" t="s">
        <v>214</v>
      </c>
      <c r="B40" s="177">
        <v>102924</v>
      </c>
      <c r="C40" s="177">
        <v>97633</v>
      </c>
      <c r="D40" s="177">
        <v>127446</v>
      </c>
      <c r="E40" s="177">
        <v>120292</v>
      </c>
      <c r="F40" s="177">
        <v>128767</v>
      </c>
      <c r="G40" s="177">
        <v>99629</v>
      </c>
    </row>
    <row r="41" spans="1:7" s="180" customFormat="1" ht="39.950000000000003" customHeight="1">
      <c r="A41" s="176" t="s">
        <v>215</v>
      </c>
      <c r="B41" s="177">
        <v>101024</v>
      </c>
      <c r="C41" s="177">
        <v>96236</v>
      </c>
      <c r="D41" s="177">
        <v>126903</v>
      </c>
      <c r="E41" s="177">
        <v>118898</v>
      </c>
      <c r="F41" s="177">
        <v>122684</v>
      </c>
      <c r="G41" s="177">
        <v>97199</v>
      </c>
    </row>
    <row r="42" spans="1:7" s="180" customFormat="1" ht="39.950000000000003" customHeight="1">
      <c r="A42" s="176" t="s">
        <v>216</v>
      </c>
      <c r="B42" s="177">
        <v>97859</v>
      </c>
      <c r="C42" s="177">
        <v>93530</v>
      </c>
      <c r="D42" s="177">
        <v>123783</v>
      </c>
      <c r="E42" s="177">
        <v>118790</v>
      </c>
      <c r="F42" s="177">
        <v>114464</v>
      </c>
      <c r="G42" s="177">
        <v>93578</v>
      </c>
    </row>
    <row r="43" spans="1:7" s="180" customFormat="1" ht="39.950000000000003" customHeight="1">
      <c r="A43" s="176" t="s">
        <v>217</v>
      </c>
      <c r="B43" s="177">
        <v>97467</v>
      </c>
      <c r="C43" s="177">
        <v>93240</v>
      </c>
      <c r="D43" s="177">
        <v>122971</v>
      </c>
      <c r="E43" s="177">
        <v>119556</v>
      </c>
      <c r="F43" s="177">
        <v>112684</v>
      </c>
      <c r="G43" s="177">
        <v>93108</v>
      </c>
    </row>
    <row r="44" spans="1:7" s="180" customFormat="1" ht="39.950000000000003" customHeight="1">
      <c r="A44" s="176" t="s">
        <v>218</v>
      </c>
      <c r="B44" s="177">
        <v>97298</v>
      </c>
      <c r="C44" s="177">
        <v>93190</v>
      </c>
      <c r="D44" s="177">
        <v>122742</v>
      </c>
      <c r="E44" s="177">
        <v>120045</v>
      </c>
      <c r="F44" s="177">
        <v>111078</v>
      </c>
      <c r="G44" s="177">
        <v>93238</v>
      </c>
    </row>
    <row r="45" spans="1:7" s="180" customFormat="1" ht="39.950000000000003" customHeight="1">
      <c r="A45" s="176" t="s">
        <v>219</v>
      </c>
      <c r="B45" s="177">
        <v>96102</v>
      </c>
      <c r="C45" s="177">
        <v>91847</v>
      </c>
      <c r="D45" s="177">
        <v>120954</v>
      </c>
      <c r="E45" s="177">
        <v>119181</v>
      </c>
      <c r="F45" s="177">
        <v>110222</v>
      </c>
      <c r="G45" s="177">
        <v>92224</v>
      </c>
    </row>
    <row r="46" spans="1:7" s="180" customFormat="1" ht="39.950000000000003" customHeight="1">
      <c r="A46" s="176" t="s">
        <v>220</v>
      </c>
      <c r="B46" s="177">
        <v>94411</v>
      </c>
      <c r="C46" s="177">
        <v>89975</v>
      </c>
      <c r="D46" s="177">
        <v>117838</v>
      </c>
      <c r="E46" s="177">
        <v>118642</v>
      </c>
      <c r="F46" s="177">
        <v>109322</v>
      </c>
      <c r="G46" s="177">
        <v>91170</v>
      </c>
    </row>
    <row r="47" spans="1:7" s="180" customFormat="1" ht="39.950000000000003" customHeight="1">
      <c r="A47" s="176" t="s">
        <v>221</v>
      </c>
      <c r="B47" s="177">
        <v>92904</v>
      </c>
      <c r="C47" s="177">
        <v>88487</v>
      </c>
      <c r="D47" s="177">
        <v>116517</v>
      </c>
      <c r="E47" s="177">
        <v>116355</v>
      </c>
      <c r="F47" s="177">
        <v>107531</v>
      </c>
      <c r="G47" s="177">
        <v>89835</v>
      </c>
    </row>
    <row r="48" spans="1:7" s="180" customFormat="1" ht="39.950000000000003" customHeight="1">
      <c r="A48" s="176" t="s">
        <v>222</v>
      </c>
      <c r="B48" s="177">
        <v>86190</v>
      </c>
      <c r="C48" s="177">
        <v>81310</v>
      </c>
      <c r="D48" s="177">
        <v>109916</v>
      </c>
      <c r="E48" s="177">
        <v>109270</v>
      </c>
      <c r="F48" s="177">
        <v>103401</v>
      </c>
      <c r="G48" s="177">
        <v>83005</v>
      </c>
    </row>
    <row r="49" spans="1:7" s="180" customFormat="1" ht="39.950000000000003" customHeight="1">
      <c r="A49" s="176" t="s">
        <v>223</v>
      </c>
      <c r="B49" s="177">
        <v>79560</v>
      </c>
      <c r="C49" s="177">
        <v>74440</v>
      </c>
      <c r="D49" s="177">
        <v>97462</v>
      </c>
      <c r="E49" s="177">
        <v>102277</v>
      </c>
      <c r="F49" s="177">
        <v>100351</v>
      </c>
      <c r="G49" s="177">
        <v>76099</v>
      </c>
    </row>
    <row r="50" spans="1:7" s="180" customFormat="1" ht="39.950000000000003" customHeight="1">
      <c r="A50" s="176" t="s">
        <v>224</v>
      </c>
      <c r="B50" s="177">
        <v>77133</v>
      </c>
      <c r="C50" s="177">
        <v>71896</v>
      </c>
      <c r="D50" s="177">
        <v>94812</v>
      </c>
      <c r="E50" s="177">
        <v>99933</v>
      </c>
      <c r="F50" s="177">
        <v>98138</v>
      </c>
      <c r="G50" s="177">
        <v>74240</v>
      </c>
    </row>
    <row r="51" spans="1:7" s="180" customFormat="1" ht="39.950000000000003" customHeight="1">
      <c r="A51" s="176" t="s">
        <v>225</v>
      </c>
      <c r="B51" s="177">
        <v>76007</v>
      </c>
      <c r="C51" s="177">
        <v>70436</v>
      </c>
      <c r="D51" s="177">
        <v>92976</v>
      </c>
      <c r="E51" s="177">
        <v>102542</v>
      </c>
      <c r="F51" s="177">
        <v>95783</v>
      </c>
      <c r="G51" s="177">
        <v>74631</v>
      </c>
    </row>
    <row r="52" spans="1:7" s="180" customFormat="1" ht="39.950000000000003" customHeight="1">
      <c r="A52" s="176" t="s">
        <v>226</v>
      </c>
      <c r="B52" s="177">
        <v>75917</v>
      </c>
      <c r="C52" s="177">
        <v>70083</v>
      </c>
      <c r="D52" s="177">
        <v>92971</v>
      </c>
      <c r="E52" s="177">
        <v>103425</v>
      </c>
      <c r="F52" s="177">
        <v>95770</v>
      </c>
      <c r="G52" s="177">
        <v>76233</v>
      </c>
    </row>
    <row r="53" spans="1:7" s="180" customFormat="1" ht="39.950000000000003" customHeight="1">
      <c r="A53" s="176" t="s">
        <v>227</v>
      </c>
      <c r="B53" s="177">
        <v>74593</v>
      </c>
      <c r="C53" s="177">
        <v>68916</v>
      </c>
      <c r="D53" s="177">
        <v>92474</v>
      </c>
      <c r="E53" s="177">
        <v>106729</v>
      </c>
      <c r="F53" s="177">
        <v>90719</v>
      </c>
      <c r="G53" s="177">
        <v>72590</v>
      </c>
    </row>
    <row r="54" spans="1:7" s="180" customFormat="1" ht="39.950000000000003" customHeight="1">
      <c r="A54" s="176" t="s">
        <v>228</v>
      </c>
      <c r="B54" s="177">
        <v>74166</v>
      </c>
      <c r="C54" s="177">
        <v>68763</v>
      </c>
      <c r="D54" s="177">
        <v>92311</v>
      </c>
      <c r="E54" s="177">
        <v>103077</v>
      </c>
      <c r="F54" s="177">
        <v>90888</v>
      </c>
      <c r="G54" s="177">
        <v>71849</v>
      </c>
    </row>
    <row r="55" spans="1:7" s="180" customFormat="1" ht="39.950000000000003" customHeight="1">
      <c r="A55" s="176" t="s">
        <v>229</v>
      </c>
      <c r="B55" s="177">
        <v>73588</v>
      </c>
      <c r="C55" s="177">
        <v>68016</v>
      </c>
      <c r="D55" s="177">
        <v>91094</v>
      </c>
      <c r="E55" s="177">
        <v>104774</v>
      </c>
      <c r="F55" s="177">
        <v>89988</v>
      </c>
      <c r="G55" s="177">
        <v>71162</v>
      </c>
    </row>
    <row r="56" spans="1:7" s="180" customFormat="1" ht="39.950000000000003" customHeight="1">
      <c r="A56" s="176" t="s">
        <v>230</v>
      </c>
      <c r="B56" s="177">
        <v>74930</v>
      </c>
      <c r="C56" s="177">
        <v>69264</v>
      </c>
      <c r="D56" s="177">
        <v>97408</v>
      </c>
      <c r="E56" s="177">
        <v>101878</v>
      </c>
      <c r="F56" s="177">
        <v>92661</v>
      </c>
      <c r="G56" s="177">
        <v>72784</v>
      </c>
    </row>
    <row r="57" spans="1:7" s="180" customFormat="1" ht="39.950000000000003" customHeight="1">
      <c r="A57" s="176" t="s">
        <v>231</v>
      </c>
      <c r="B57" s="177">
        <v>77569</v>
      </c>
      <c r="C57" s="177">
        <v>73839</v>
      </c>
      <c r="D57" s="177">
        <v>102716</v>
      </c>
      <c r="E57" s="177">
        <v>99608</v>
      </c>
      <c r="F57" s="177">
        <v>97656</v>
      </c>
      <c r="G57" s="177">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FF0000"/>
  </sheetPr>
  <dimension ref="A1:V95"/>
  <sheetViews>
    <sheetView view="pageBreakPreview" zoomScaleNormal="90" zoomScaleSheetLayoutView="100" workbookViewId="0">
      <selection activeCell="E6" sqref="E6:E8"/>
    </sheetView>
  </sheetViews>
  <sheetFormatPr defaultColWidth="7.44140625" defaultRowHeight="20.100000000000001" customHeight="1"/>
  <cols>
    <col min="1" max="1" width="67.44140625" style="94" customWidth="1"/>
    <col min="2" max="5" width="9.77734375" style="94" customWidth="1"/>
    <col min="6" max="6" width="7.88671875" style="93" bestFit="1" customWidth="1"/>
    <col min="7" max="22" width="7.44140625" style="93"/>
    <col min="23" max="16384" width="7.44140625" style="94"/>
  </cols>
  <sheetData>
    <row r="1" spans="1:22" ht="20.100000000000001" customHeight="1">
      <c r="A1" s="91" t="s">
        <v>162</v>
      </c>
      <c r="B1" s="91"/>
      <c r="C1" s="91"/>
      <c r="D1" s="92"/>
      <c r="E1" s="92"/>
    </row>
    <row r="2" spans="1:22" ht="22.5">
      <c r="A2" s="95" t="s">
        <v>93</v>
      </c>
      <c r="B2" s="95"/>
      <c r="C2" s="95"/>
      <c r="D2" s="92"/>
      <c r="E2" s="92"/>
    </row>
    <row r="3" spans="1:22" ht="20.25">
      <c r="A3" s="96"/>
      <c r="B3" s="97"/>
      <c r="C3" s="97"/>
      <c r="D3" s="92"/>
      <c r="E3" s="92"/>
      <c r="F3" s="94"/>
    </row>
    <row r="4" spans="1:22" s="96" customFormat="1" ht="20.100000000000001" customHeight="1" thickBot="1">
      <c r="A4" s="96" t="s">
        <v>169</v>
      </c>
      <c r="E4" s="98" t="s">
        <v>163</v>
      </c>
      <c r="G4" s="99"/>
      <c r="H4" s="99"/>
      <c r="I4" s="99"/>
      <c r="J4" s="99"/>
      <c r="K4" s="99"/>
      <c r="L4" s="99"/>
      <c r="M4" s="99"/>
      <c r="N4" s="99"/>
      <c r="O4" s="99"/>
      <c r="P4" s="99"/>
      <c r="Q4" s="99"/>
      <c r="R4" s="99"/>
      <c r="S4" s="99"/>
      <c r="T4" s="99"/>
      <c r="U4" s="99"/>
      <c r="V4" s="99"/>
    </row>
    <row r="5" spans="1:22" s="105" customFormat="1" ht="32.25" customHeight="1">
      <c r="A5" s="100" t="s">
        <v>164</v>
      </c>
      <c r="B5" s="101" t="s">
        <v>165</v>
      </c>
      <c r="C5" s="101" t="s">
        <v>166</v>
      </c>
      <c r="D5" s="101" t="s">
        <v>167</v>
      </c>
      <c r="E5" s="102" t="s">
        <v>171</v>
      </c>
      <c r="F5" s="103"/>
      <c r="G5" s="104" t="s">
        <v>168</v>
      </c>
      <c r="H5" s="103"/>
      <c r="I5" s="103"/>
      <c r="J5" s="103"/>
      <c r="K5" s="103"/>
      <c r="L5" s="103"/>
      <c r="M5" s="103"/>
      <c r="N5" s="103"/>
      <c r="O5" s="103"/>
      <c r="P5" s="103"/>
      <c r="Q5" s="103"/>
      <c r="R5" s="103"/>
      <c r="S5" s="103"/>
      <c r="T5" s="103"/>
      <c r="U5" s="103"/>
    </row>
    <row r="6" spans="1:22" s="96" customFormat="1" ht="19.5" customHeight="1">
      <c r="A6" s="106" t="s">
        <v>160</v>
      </c>
      <c r="B6" s="107"/>
      <c r="C6" s="108"/>
      <c r="D6" s="109"/>
      <c r="E6" s="110"/>
      <c r="F6" s="99"/>
      <c r="G6" s="108">
        <v>5000</v>
      </c>
      <c r="H6" s="99"/>
      <c r="I6" s="99"/>
      <c r="J6" s="99"/>
      <c r="K6" s="99"/>
      <c r="L6" s="99"/>
      <c r="M6" s="99"/>
      <c r="N6" s="99"/>
      <c r="O6" s="99"/>
      <c r="P6" s="99"/>
      <c r="Q6" s="99"/>
      <c r="R6" s="99"/>
      <c r="S6" s="99"/>
      <c r="T6" s="99"/>
      <c r="U6" s="99"/>
    </row>
    <row r="7" spans="1:22" s="96" customFormat="1" ht="19.5" customHeight="1">
      <c r="A7" s="111" t="s">
        <v>153</v>
      </c>
      <c r="B7" s="112">
        <v>0.157</v>
      </c>
      <c r="C7" s="113" t="s">
        <v>122</v>
      </c>
      <c r="D7" s="114">
        <v>24</v>
      </c>
      <c r="E7" s="115"/>
      <c r="F7" s="99"/>
      <c r="G7" s="113">
        <v>5210</v>
      </c>
      <c r="H7" s="99"/>
      <c r="I7" s="99"/>
      <c r="J7" s="99"/>
      <c r="K7" s="99"/>
      <c r="L7" s="99"/>
      <c r="M7" s="99"/>
      <c r="N7" s="99"/>
      <c r="O7" s="99"/>
      <c r="P7" s="99"/>
      <c r="Q7" s="99"/>
      <c r="R7" s="99"/>
      <c r="S7" s="99"/>
      <c r="T7" s="99"/>
      <c r="U7" s="99"/>
    </row>
    <row r="8" spans="1:22" s="96" customFormat="1" ht="19.5" customHeight="1">
      <c r="A8" s="111" t="s">
        <v>154</v>
      </c>
      <c r="B8" s="112">
        <v>0.191</v>
      </c>
      <c r="C8" s="113" t="s">
        <v>122</v>
      </c>
      <c r="D8" s="114">
        <v>36</v>
      </c>
      <c r="E8" s="115"/>
      <c r="F8" s="99"/>
      <c r="G8" s="113">
        <v>5220</v>
      </c>
      <c r="H8" s="99"/>
      <c r="I8" s="99"/>
      <c r="J8" s="99"/>
      <c r="K8" s="99"/>
      <c r="L8" s="99"/>
      <c r="M8" s="99"/>
      <c r="N8" s="99"/>
      <c r="O8" s="99"/>
      <c r="P8" s="99"/>
      <c r="Q8" s="99"/>
      <c r="R8" s="99"/>
      <c r="S8" s="99"/>
      <c r="T8" s="99"/>
      <c r="U8" s="99"/>
    </row>
    <row r="9" spans="1:22" s="96" customFormat="1" ht="19.5" customHeight="1">
      <c r="A9" s="111" t="s">
        <v>155</v>
      </c>
      <c r="B9" s="112">
        <v>0.19400000000000001</v>
      </c>
      <c r="C9" s="113" t="s">
        <v>122</v>
      </c>
      <c r="D9" s="114">
        <v>36</v>
      </c>
      <c r="E9" s="115"/>
      <c r="F9" s="99"/>
      <c r="G9" s="113">
        <v>5300</v>
      </c>
      <c r="H9" s="99"/>
      <c r="I9" s="99"/>
      <c r="J9" s="99"/>
      <c r="K9" s="99"/>
      <c r="L9" s="99"/>
      <c r="M9" s="99"/>
      <c r="N9" s="99"/>
      <c r="O9" s="99"/>
      <c r="P9" s="99"/>
      <c r="Q9" s="99"/>
      <c r="R9" s="99"/>
      <c r="S9" s="99"/>
      <c r="T9" s="99"/>
      <c r="U9" s="99"/>
    </row>
    <row r="10" spans="1:22" s="96" customFormat="1" ht="19.5" customHeight="1">
      <c r="A10" s="116" t="s">
        <v>156</v>
      </c>
      <c r="B10" s="117"/>
      <c r="C10" s="118"/>
      <c r="D10" s="114"/>
      <c r="E10" s="115"/>
      <c r="F10" s="99"/>
      <c r="G10" s="113"/>
      <c r="H10" s="99"/>
      <c r="I10" s="99"/>
      <c r="J10" s="99"/>
      <c r="K10" s="99"/>
      <c r="L10" s="99"/>
      <c r="M10" s="99"/>
      <c r="N10" s="99"/>
      <c r="O10" s="99"/>
      <c r="P10" s="99"/>
      <c r="Q10" s="99"/>
      <c r="R10" s="99"/>
      <c r="S10" s="99"/>
      <c r="T10" s="99"/>
      <c r="U10" s="99"/>
    </row>
    <row r="11" spans="1:22" s="96" customFormat="1" ht="19.5" customHeight="1">
      <c r="A11" s="111" t="s">
        <v>121</v>
      </c>
      <c r="B11" s="112">
        <v>0.17199999999999999</v>
      </c>
      <c r="C11" s="113" t="s">
        <v>122</v>
      </c>
      <c r="D11" s="114">
        <v>30</v>
      </c>
      <c r="E11" s="115"/>
      <c r="F11" s="99"/>
      <c r="G11" s="113">
        <v>5400</v>
      </c>
      <c r="H11" s="99"/>
      <c r="I11" s="99"/>
      <c r="J11" s="99"/>
      <c r="K11" s="99"/>
      <c r="L11" s="99"/>
      <c r="M11" s="99"/>
      <c r="N11" s="99"/>
      <c r="O11" s="99"/>
      <c r="P11" s="99"/>
      <c r="Q11" s="99"/>
      <c r="R11" s="99"/>
      <c r="S11" s="99"/>
      <c r="T11" s="99"/>
      <c r="U11" s="99"/>
    </row>
    <row r="12" spans="1:22" s="96" customFormat="1" ht="19.5" customHeight="1">
      <c r="A12" s="106" t="s">
        <v>157</v>
      </c>
      <c r="B12" s="107"/>
      <c r="C12" s="108"/>
      <c r="D12" s="109"/>
      <c r="E12" s="110"/>
      <c r="F12" s="99"/>
      <c r="G12" s="108">
        <v>6000</v>
      </c>
      <c r="H12" s="99"/>
      <c r="I12" s="99"/>
      <c r="J12" s="99"/>
      <c r="K12" s="99"/>
      <c r="L12" s="99"/>
      <c r="M12" s="99"/>
      <c r="N12" s="99"/>
      <c r="O12" s="99"/>
      <c r="P12" s="99"/>
      <c r="Q12" s="99"/>
      <c r="R12" s="99"/>
      <c r="S12" s="99"/>
      <c r="T12" s="99"/>
      <c r="U12" s="99"/>
    </row>
    <row r="13" spans="1:22" s="96" customFormat="1" ht="19.5" customHeight="1">
      <c r="A13" s="111" t="s">
        <v>123</v>
      </c>
      <c r="B13" s="112" t="s">
        <v>124</v>
      </c>
      <c r="C13" s="113"/>
      <c r="D13" s="114"/>
      <c r="E13" s="115"/>
      <c r="F13" s="99"/>
      <c r="G13" s="113">
        <v>6160</v>
      </c>
      <c r="H13" s="99"/>
      <c r="I13" s="99"/>
      <c r="J13" s="99"/>
      <c r="K13" s="99"/>
      <c r="L13" s="99"/>
      <c r="M13" s="99"/>
      <c r="N13" s="99"/>
      <c r="O13" s="99"/>
      <c r="P13" s="99"/>
      <c r="Q13" s="99"/>
      <c r="R13" s="99"/>
      <c r="S13" s="99"/>
      <c r="T13" s="99"/>
      <c r="U13" s="99"/>
    </row>
    <row r="14" spans="1:22" s="96" customFormat="1" ht="19.5" customHeight="1">
      <c r="A14" s="119" t="s">
        <v>158</v>
      </c>
      <c r="B14" s="112"/>
      <c r="C14" s="120"/>
      <c r="D14" s="121"/>
      <c r="E14" s="122"/>
      <c r="F14" s="99"/>
      <c r="G14" s="108">
        <v>7000</v>
      </c>
      <c r="H14" s="99"/>
      <c r="I14" s="99"/>
      <c r="J14" s="99"/>
      <c r="K14" s="99"/>
      <c r="L14" s="99"/>
      <c r="M14" s="99"/>
      <c r="N14" s="99"/>
      <c r="O14" s="99"/>
      <c r="P14" s="99"/>
      <c r="Q14" s="99"/>
      <c r="R14" s="99"/>
      <c r="S14" s="99"/>
      <c r="T14" s="99"/>
      <c r="U14" s="99"/>
    </row>
    <row r="15" spans="1:22" s="96" customFormat="1" ht="19.5" customHeight="1">
      <c r="A15" s="123" t="s">
        <v>125</v>
      </c>
      <c r="B15" s="112"/>
      <c r="C15" s="113"/>
      <c r="D15" s="114"/>
      <c r="E15" s="115"/>
      <c r="F15" s="99"/>
      <c r="G15" s="113">
        <v>7100</v>
      </c>
      <c r="H15" s="99"/>
      <c r="I15" s="99"/>
      <c r="J15" s="99"/>
      <c r="K15" s="99"/>
      <c r="L15" s="99"/>
      <c r="M15" s="99"/>
      <c r="N15" s="99"/>
      <c r="O15" s="99"/>
      <c r="P15" s="99"/>
      <c r="Q15" s="99"/>
      <c r="R15" s="99"/>
      <c r="S15" s="99"/>
      <c r="T15" s="99"/>
      <c r="U15" s="99"/>
    </row>
    <row r="16" spans="1:22" s="96" customFormat="1" ht="19.5" customHeight="1">
      <c r="A16" s="124" t="s">
        <v>126</v>
      </c>
      <c r="B16" s="112">
        <v>0.54</v>
      </c>
      <c r="C16" s="113" t="s">
        <v>122</v>
      </c>
      <c r="D16" s="114">
        <v>48</v>
      </c>
      <c r="E16" s="115"/>
      <c r="F16" s="99"/>
      <c r="G16" s="113">
        <v>7110</v>
      </c>
      <c r="H16" s="99"/>
      <c r="I16" s="99"/>
      <c r="J16" s="99"/>
      <c r="K16" s="99"/>
      <c r="L16" s="99"/>
      <c r="M16" s="99"/>
      <c r="N16" s="99"/>
      <c r="O16" s="99"/>
      <c r="P16" s="99"/>
      <c r="Q16" s="99"/>
      <c r="R16" s="99"/>
      <c r="S16" s="99"/>
      <c r="T16" s="99"/>
      <c r="U16" s="99"/>
    </row>
    <row r="17" spans="1:21" s="96" customFormat="1" ht="19.5" customHeight="1">
      <c r="A17" s="124" t="s">
        <v>127</v>
      </c>
      <c r="B17" s="112"/>
      <c r="C17" s="113"/>
      <c r="D17" s="114"/>
      <c r="E17" s="115"/>
      <c r="F17" s="99"/>
      <c r="G17" s="113"/>
      <c r="H17" s="99"/>
      <c r="I17" s="99"/>
      <c r="J17" s="99"/>
      <c r="K17" s="99"/>
      <c r="L17" s="99"/>
      <c r="M17" s="99"/>
      <c r="N17" s="99"/>
      <c r="O17" s="99"/>
      <c r="P17" s="99"/>
      <c r="Q17" s="99"/>
      <c r="R17" s="99"/>
      <c r="S17" s="99"/>
      <c r="T17" s="99"/>
      <c r="U17" s="99"/>
    </row>
    <row r="18" spans="1:21" s="96" customFormat="1" ht="19.5" customHeight="1">
      <c r="A18" s="124" t="s">
        <v>128</v>
      </c>
      <c r="B18" s="112"/>
      <c r="C18" s="113"/>
      <c r="D18" s="114"/>
      <c r="E18" s="115"/>
      <c r="F18" s="99"/>
      <c r="G18" s="113"/>
      <c r="H18" s="99"/>
      <c r="I18" s="99"/>
      <c r="J18" s="99"/>
      <c r="K18" s="99"/>
      <c r="L18" s="99"/>
      <c r="M18" s="99"/>
      <c r="N18" s="99"/>
      <c r="O18" s="99"/>
      <c r="P18" s="99"/>
      <c r="Q18" s="99"/>
      <c r="R18" s="99"/>
      <c r="S18" s="99"/>
      <c r="T18" s="99"/>
      <c r="U18" s="99"/>
    </row>
    <row r="19" spans="1:21" s="96" customFormat="1" ht="19.5" customHeight="1">
      <c r="A19" s="124" t="s">
        <v>129</v>
      </c>
      <c r="B19" s="112">
        <v>0.45800000000000002</v>
      </c>
      <c r="C19" s="113" t="s">
        <v>122</v>
      </c>
      <c r="D19" s="114">
        <v>48</v>
      </c>
      <c r="E19" s="115"/>
      <c r="F19" s="99"/>
      <c r="G19" s="113">
        <v>7120</v>
      </c>
      <c r="H19" s="99"/>
      <c r="I19" s="99"/>
      <c r="J19" s="99"/>
      <c r="K19" s="99"/>
      <c r="L19" s="99"/>
      <c r="M19" s="99"/>
      <c r="N19" s="99"/>
      <c r="O19" s="99"/>
      <c r="P19" s="99"/>
      <c r="Q19" s="99"/>
      <c r="R19" s="99"/>
      <c r="S19" s="99"/>
      <c r="T19" s="99"/>
      <c r="U19" s="99"/>
    </row>
    <row r="20" spans="1:21" s="96" customFormat="1" ht="19.5" customHeight="1">
      <c r="A20" s="125" t="s">
        <v>130</v>
      </c>
      <c r="B20" s="126">
        <v>0.378</v>
      </c>
      <c r="C20" s="127" t="s">
        <v>122</v>
      </c>
      <c r="D20" s="128">
        <v>48</v>
      </c>
      <c r="E20" s="129"/>
      <c r="F20" s="99"/>
      <c r="G20" s="113">
        <v>7130</v>
      </c>
      <c r="H20" s="99"/>
      <c r="I20" s="99"/>
      <c r="J20" s="99"/>
      <c r="K20" s="99"/>
      <c r="L20" s="99"/>
      <c r="M20" s="99"/>
      <c r="N20" s="99"/>
      <c r="O20" s="99"/>
      <c r="P20" s="99"/>
      <c r="Q20" s="99"/>
      <c r="R20" s="99"/>
      <c r="S20" s="99"/>
      <c r="T20" s="99"/>
      <c r="U20" s="99"/>
    </row>
    <row r="21" spans="1:21" s="96" customFormat="1" ht="19.5" customHeight="1">
      <c r="A21" s="130" t="s">
        <v>131</v>
      </c>
      <c r="B21" s="112"/>
      <c r="C21" s="113"/>
      <c r="D21" s="114"/>
      <c r="E21" s="115"/>
      <c r="F21" s="99"/>
      <c r="G21" s="113">
        <v>7200</v>
      </c>
      <c r="H21" s="99"/>
      <c r="I21" s="99"/>
      <c r="J21" s="99"/>
      <c r="K21" s="99"/>
      <c r="L21" s="99"/>
      <c r="M21" s="99"/>
      <c r="N21" s="99"/>
      <c r="O21" s="99"/>
      <c r="P21" s="99"/>
      <c r="Q21" s="99"/>
      <c r="R21" s="99"/>
      <c r="S21" s="99"/>
      <c r="T21" s="99"/>
      <c r="U21" s="99"/>
    </row>
    <row r="22" spans="1:21" s="96" customFormat="1" ht="19.5" customHeight="1">
      <c r="A22" s="131" t="s">
        <v>126</v>
      </c>
      <c r="B22" s="132">
        <v>0.43099999999999999</v>
      </c>
      <c r="C22" s="133" t="s">
        <v>122</v>
      </c>
      <c r="D22" s="134">
        <v>48</v>
      </c>
      <c r="E22" s="135"/>
      <c r="F22" s="99"/>
      <c r="G22" s="113">
        <v>7210</v>
      </c>
      <c r="H22" s="99"/>
      <c r="I22" s="99"/>
      <c r="J22" s="99"/>
      <c r="K22" s="99"/>
      <c r="L22" s="99"/>
      <c r="M22" s="99"/>
      <c r="N22" s="99"/>
      <c r="O22" s="99"/>
      <c r="P22" s="99"/>
      <c r="Q22" s="99"/>
      <c r="R22" s="99"/>
      <c r="S22" s="99"/>
      <c r="T22" s="99"/>
      <c r="U22" s="99"/>
    </row>
    <row r="23" spans="1:21" s="96" customFormat="1" ht="19.5" customHeight="1">
      <c r="A23" s="136" t="s">
        <v>127</v>
      </c>
      <c r="B23" s="107"/>
      <c r="C23" s="108"/>
      <c r="D23" s="109"/>
      <c r="E23" s="110"/>
      <c r="F23" s="99"/>
      <c r="G23" s="113"/>
      <c r="H23" s="99"/>
      <c r="I23" s="99"/>
      <c r="J23" s="99"/>
      <c r="K23" s="99"/>
      <c r="L23" s="99"/>
      <c r="M23" s="99"/>
      <c r="N23" s="99"/>
      <c r="O23" s="99"/>
      <c r="P23" s="99"/>
      <c r="Q23" s="99"/>
      <c r="R23" s="99"/>
      <c r="S23" s="99"/>
      <c r="T23" s="99"/>
      <c r="U23" s="99"/>
    </row>
    <row r="24" spans="1:21" s="96" customFormat="1" ht="19.5" customHeight="1">
      <c r="A24" s="124" t="s">
        <v>128</v>
      </c>
      <c r="B24" s="112"/>
      <c r="C24" s="113"/>
      <c r="D24" s="114"/>
      <c r="E24" s="115"/>
      <c r="F24" s="99"/>
      <c r="G24" s="113"/>
      <c r="H24" s="99"/>
      <c r="I24" s="99"/>
      <c r="J24" s="99"/>
      <c r="K24" s="99"/>
      <c r="L24" s="99"/>
      <c r="M24" s="99"/>
      <c r="N24" s="99"/>
      <c r="O24" s="99"/>
      <c r="P24" s="99"/>
      <c r="Q24" s="99"/>
      <c r="R24" s="99"/>
      <c r="S24" s="99"/>
      <c r="T24" s="99"/>
      <c r="U24" s="99"/>
    </row>
    <row r="25" spans="1:21" s="96" customFormat="1" ht="19.5" customHeight="1">
      <c r="A25" s="124" t="s">
        <v>129</v>
      </c>
      <c r="B25" s="112">
        <v>0.38900000000000001</v>
      </c>
      <c r="C25" s="113" t="s">
        <v>122</v>
      </c>
      <c r="D25" s="114">
        <v>48</v>
      </c>
      <c r="E25" s="115"/>
      <c r="F25" s="99"/>
      <c r="G25" s="113">
        <v>7220</v>
      </c>
      <c r="H25" s="99"/>
      <c r="I25" s="99"/>
      <c r="J25" s="99"/>
      <c r="K25" s="99"/>
      <c r="L25" s="99"/>
      <c r="M25" s="99"/>
      <c r="N25" s="99"/>
      <c r="O25" s="99"/>
      <c r="P25" s="99"/>
      <c r="Q25" s="99"/>
      <c r="R25" s="99"/>
      <c r="S25" s="99"/>
      <c r="T25" s="99"/>
      <c r="U25" s="99"/>
    </row>
    <row r="26" spans="1:21" s="96" customFormat="1" ht="19.5" customHeight="1">
      <c r="A26" s="124" t="s">
        <v>130</v>
      </c>
      <c r="B26" s="112">
        <v>0.30199999999999999</v>
      </c>
      <c r="C26" s="113" t="s">
        <v>122</v>
      </c>
      <c r="D26" s="114">
        <v>48</v>
      </c>
      <c r="E26" s="115"/>
      <c r="F26" s="99"/>
      <c r="G26" s="113">
        <v>7230</v>
      </c>
      <c r="H26" s="99"/>
      <c r="I26" s="99"/>
      <c r="J26" s="99"/>
      <c r="K26" s="99"/>
      <c r="L26" s="99"/>
      <c r="M26" s="99"/>
      <c r="N26" s="99"/>
      <c r="O26" s="99"/>
      <c r="P26" s="99"/>
      <c r="Q26" s="99"/>
      <c r="R26" s="99"/>
      <c r="S26" s="99"/>
      <c r="T26" s="99"/>
      <c r="U26" s="99"/>
    </row>
    <row r="27" spans="1:21" s="96" customFormat="1" ht="19.5" customHeight="1">
      <c r="A27" s="131" t="s">
        <v>132</v>
      </c>
      <c r="B27" s="132" t="s">
        <v>124</v>
      </c>
      <c r="C27" s="133"/>
      <c r="D27" s="134"/>
      <c r="E27" s="135"/>
      <c r="F27" s="99"/>
      <c r="G27" s="113">
        <v>7300</v>
      </c>
      <c r="H27" s="99"/>
      <c r="I27" s="99"/>
      <c r="J27" s="99"/>
      <c r="K27" s="99"/>
      <c r="L27" s="99"/>
      <c r="M27" s="99"/>
      <c r="N27" s="99"/>
      <c r="O27" s="99"/>
      <c r="P27" s="99"/>
      <c r="Q27" s="99"/>
      <c r="R27" s="99"/>
      <c r="S27" s="99"/>
      <c r="T27" s="99"/>
      <c r="U27" s="99"/>
    </row>
    <row r="28" spans="1:21" s="96" customFormat="1" ht="19.5" customHeight="1">
      <c r="A28" s="137" t="s">
        <v>159</v>
      </c>
      <c r="B28" s="107"/>
      <c r="C28" s="108"/>
      <c r="D28" s="109"/>
      <c r="E28" s="110"/>
      <c r="F28" s="99"/>
      <c r="G28" s="108">
        <v>8000</v>
      </c>
      <c r="H28" s="99"/>
      <c r="I28" s="99"/>
      <c r="J28" s="99"/>
      <c r="K28" s="99"/>
      <c r="L28" s="99"/>
      <c r="M28" s="99"/>
      <c r="N28" s="99"/>
      <c r="O28" s="99"/>
      <c r="P28" s="99"/>
      <c r="Q28" s="99"/>
      <c r="R28" s="99"/>
      <c r="S28" s="99"/>
      <c r="T28" s="99"/>
      <c r="U28" s="99"/>
    </row>
    <row r="29" spans="1:21" s="96" customFormat="1" ht="19.5" customHeight="1">
      <c r="A29" s="124" t="s">
        <v>133</v>
      </c>
      <c r="B29" s="112">
        <v>0.42099999999999999</v>
      </c>
      <c r="C29" s="113" t="s">
        <v>122</v>
      </c>
      <c r="D29" s="114">
        <v>18</v>
      </c>
      <c r="E29" s="115"/>
      <c r="F29" s="99"/>
      <c r="G29" s="113">
        <v>8110</v>
      </c>
      <c r="H29" s="99"/>
      <c r="I29" s="99"/>
      <c r="J29" s="99"/>
      <c r="K29" s="99"/>
      <c r="L29" s="99"/>
      <c r="M29" s="99"/>
      <c r="N29" s="99"/>
      <c r="O29" s="99"/>
      <c r="P29" s="99"/>
      <c r="Q29" s="99"/>
      <c r="R29" s="99"/>
      <c r="S29" s="99"/>
      <c r="T29" s="99"/>
      <c r="U29" s="99"/>
    </row>
    <row r="30" spans="1:21" s="96" customFormat="1" ht="19.5" customHeight="1">
      <c r="A30" s="124" t="s">
        <v>134</v>
      </c>
      <c r="B30" s="112">
        <v>0.45900000000000002</v>
      </c>
      <c r="C30" s="113" t="s">
        <v>122</v>
      </c>
      <c r="D30" s="114">
        <v>18</v>
      </c>
      <c r="E30" s="115"/>
      <c r="F30" s="99"/>
      <c r="G30" s="113">
        <v>8120</v>
      </c>
      <c r="H30" s="99"/>
      <c r="I30" s="99"/>
      <c r="J30" s="99"/>
      <c r="K30" s="99"/>
      <c r="L30" s="99"/>
      <c r="M30" s="99"/>
      <c r="N30" s="99"/>
      <c r="O30" s="99"/>
      <c r="P30" s="99"/>
      <c r="Q30" s="99"/>
      <c r="R30" s="99"/>
      <c r="S30" s="99"/>
      <c r="T30" s="99"/>
      <c r="U30" s="99"/>
    </row>
    <row r="31" spans="1:21" s="96" customFormat="1" ht="19.5" customHeight="1">
      <c r="A31" s="119" t="s">
        <v>135</v>
      </c>
      <c r="B31" s="112"/>
      <c r="C31" s="113"/>
      <c r="D31" s="114"/>
      <c r="E31" s="115"/>
      <c r="F31" s="99"/>
      <c r="G31" s="113">
        <v>8210</v>
      </c>
      <c r="H31" s="99"/>
      <c r="I31" s="99"/>
      <c r="J31" s="99"/>
      <c r="K31" s="99"/>
      <c r="L31" s="99"/>
      <c r="M31" s="99"/>
      <c r="N31" s="99"/>
      <c r="O31" s="99"/>
      <c r="P31" s="99"/>
      <c r="Q31" s="99"/>
      <c r="R31" s="99"/>
      <c r="S31" s="99"/>
      <c r="T31" s="99"/>
      <c r="U31" s="99"/>
    </row>
    <row r="32" spans="1:21" s="96" customFormat="1" ht="19.5" customHeight="1">
      <c r="A32" s="111" t="s">
        <v>136</v>
      </c>
      <c r="B32" s="112">
        <v>0.311</v>
      </c>
      <c r="C32" s="113" t="s">
        <v>122</v>
      </c>
      <c r="D32" s="114">
        <v>30</v>
      </c>
      <c r="E32" s="115"/>
      <c r="F32" s="99"/>
      <c r="G32" s="120"/>
      <c r="H32" s="99"/>
      <c r="I32" s="99"/>
      <c r="J32" s="99"/>
      <c r="K32" s="99"/>
      <c r="L32" s="99"/>
      <c r="M32" s="99"/>
      <c r="N32" s="99"/>
      <c r="O32" s="99"/>
      <c r="P32" s="99"/>
      <c r="Q32" s="99"/>
      <c r="R32" s="99"/>
      <c r="S32" s="99"/>
      <c r="T32" s="99"/>
      <c r="U32" s="99"/>
    </row>
    <row r="33" spans="1:21" s="96" customFormat="1" ht="19.5" customHeight="1">
      <c r="A33" s="111" t="s">
        <v>137</v>
      </c>
      <c r="B33" s="112">
        <v>0.379</v>
      </c>
      <c r="C33" s="113" t="s">
        <v>122</v>
      </c>
      <c r="D33" s="114">
        <v>36</v>
      </c>
      <c r="E33" s="115"/>
      <c r="F33" s="99"/>
      <c r="G33" s="120"/>
      <c r="H33" s="99"/>
      <c r="I33" s="99"/>
      <c r="J33" s="99"/>
      <c r="K33" s="99"/>
      <c r="L33" s="99"/>
      <c r="M33" s="99"/>
      <c r="N33" s="99"/>
      <c r="O33" s="99"/>
      <c r="P33" s="99"/>
      <c r="Q33" s="99"/>
      <c r="R33" s="99"/>
      <c r="S33" s="99"/>
      <c r="T33" s="99"/>
      <c r="U33" s="99"/>
    </row>
    <row r="34" spans="1:21" s="96" customFormat="1" ht="19.5" customHeight="1">
      <c r="A34" s="111" t="s">
        <v>138</v>
      </c>
      <c r="B34" s="112"/>
      <c r="C34" s="120"/>
      <c r="D34" s="121"/>
      <c r="E34" s="122"/>
      <c r="F34" s="99"/>
      <c r="G34" s="120"/>
      <c r="H34" s="99"/>
      <c r="I34" s="99"/>
      <c r="J34" s="99"/>
      <c r="K34" s="99"/>
      <c r="L34" s="99"/>
      <c r="M34" s="99"/>
      <c r="N34" s="99"/>
      <c r="O34" s="99"/>
      <c r="P34" s="99"/>
      <c r="Q34" s="99"/>
      <c r="R34" s="99"/>
      <c r="S34" s="99"/>
      <c r="T34" s="99"/>
      <c r="U34" s="99"/>
    </row>
    <row r="35" spans="1:21" s="96" customFormat="1" ht="19.5" customHeight="1">
      <c r="A35" s="111" t="s">
        <v>139</v>
      </c>
      <c r="B35" s="112"/>
      <c r="C35" s="113"/>
      <c r="D35" s="114"/>
      <c r="E35" s="115"/>
      <c r="F35" s="99"/>
      <c r="G35" s="113"/>
      <c r="H35" s="99"/>
      <c r="I35" s="99"/>
      <c r="J35" s="99"/>
      <c r="K35" s="99"/>
      <c r="L35" s="99"/>
      <c r="M35" s="99"/>
      <c r="N35" s="99"/>
      <c r="O35" s="99"/>
      <c r="P35" s="99"/>
      <c r="Q35" s="99"/>
      <c r="R35" s="99"/>
      <c r="S35" s="99"/>
      <c r="T35" s="99"/>
      <c r="U35" s="99"/>
    </row>
    <row r="36" spans="1:21" s="96" customFormat="1" ht="19.5" customHeight="1">
      <c r="A36" s="138" t="s">
        <v>140</v>
      </c>
      <c r="B36" s="112"/>
      <c r="C36" s="113"/>
      <c r="D36" s="114"/>
      <c r="E36" s="115"/>
      <c r="F36" s="99"/>
      <c r="G36" s="113">
        <v>8220</v>
      </c>
      <c r="H36" s="99"/>
      <c r="I36" s="99"/>
      <c r="J36" s="99"/>
      <c r="K36" s="99"/>
      <c r="L36" s="99"/>
      <c r="M36" s="99"/>
      <c r="N36" s="99"/>
      <c r="O36" s="99"/>
      <c r="P36" s="99"/>
      <c r="Q36" s="99"/>
      <c r="R36" s="99"/>
      <c r="S36" s="99"/>
      <c r="T36" s="99"/>
      <c r="U36" s="99"/>
    </row>
    <row r="37" spans="1:21" s="96" customFormat="1" ht="19.5" customHeight="1">
      <c r="A37" s="111" t="s">
        <v>141</v>
      </c>
      <c r="B37" s="112">
        <v>0.372</v>
      </c>
      <c r="C37" s="113" t="s">
        <v>122</v>
      </c>
      <c r="D37" s="114">
        <v>30</v>
      </c>
      <c r="E37" s="115"/>
      <c r="F37" s="99"/>
      <c r="G37" s="113"/>
      <c r="H37" s="99"/>
      <c r="I37" s="99"/>
      <c r="J37" s="99"/>
      <c r="K37" s="99"/>
      <c r="L37" s="99"/>
      <c r="M37" s="99"/>
      <c r="N37" s="99"/>
      <c r="O37" s="99"/>
      <c r="P37" s="99"/>
      <c r="Q37" s="99"/>
      <c r="R37" s="99"/>
      <c r="S37" s="99"/>
      <c r="T37" s="99"/>
      <c r="U37" s="99"/>
    </row>
    <row r="38" spans="1:21" s="96" customFormat="1" ht="19.5" customHeight="1">
      <c r="A38" s="111" t="s">
        <v>142</v>
      </c>
      <c r="B38" s="112">
        <v>0.45500000000000002</v>
      </c>
      <c r="C38" s="113" t="s">
        <v>122</v>
      </c>
      <c r="D38" s="114">
        <v>36</v>
      </c>
      <c r="E38" s="115"/>
      <c r="F38" s="99"/>
      <c r="G38" s="113"/>
      <c r="H38" s="99"/>
      <c r="I38" s="99"/>
      <c r="J38" s="99"/>
      <c r="K38" s="99"/>
      <c r="L38" s="99"/>
      <c r="M38" s="99"/>
      <c r="N38" s="99"/>
      <c r="O38" s="99"/>
      <c r="P38" s="99"/>
      <c r="Q38" s="99"/>
      <c r="R38" s="99"/>
      <c r="S38" s="99"/>
      <c r="T38" s="99"/>
      <c r="U38" s="99"/>
    </row>
    <row r="39" spans="1:21" s="96" customFormat="1" ht="19.5" customHeight="1">
      <c r="A39" s="111" t="s">
        <v>138</v>
      </c>
      <c r="B39" s="112"/>
      <c r="C39" s="120"/>
      <c r="D39" s="114"/>
      <c r="E39" s="115"/>
      <c r="F39" s="99"/>
      <c r="G39" s="113"/>
      <c r="H39" s="99"/>
      <c r="I39" s="99"/>
      <c r="J39" s="99"/>
      <c r="K39" s="99"/>
      <c r="L39" s="99"/>
      <c r="M39" s="99"/>
      <c r="N39" s="99"/>
      <c r="O39" s="99"/>
      <c r="P39" s="99"/>
      <c r="Q39" s="99"/>
      <c r="R39" s="99"/>
      <c r="S39" s="99"/>
      <c r="T39" s="99"/>
      <c r="U39" s="99"/>
    </row>
    <row r="40" spans="1:21" s="96" customFormat="1" ht="19.5" customHeight="1">
      <c r="A40" s="111" t="s">
        <v>139</v>
      </c>
      <c r="B40" s="112"/>
      <c r="C40" s="120"/>
      <c r="D40" s="114"/>
      <c r="E40" s="115"/>
      <c r="F40" s="99"/>
      <c r="G40" s="113"/>
      <c r="H40" s="99"/>
      <c r="I40" s="99"/>
      <c r="J40" s="99"/>
      <c r="K40" s="99"/>
      <c r="L40" s="99"/>
      <c r="M40" s="99"/>
      <c r="N40" s="99"/>
      <c r="O40" s="99"/>
      <c r="P40" s="99"/>
      <c r="Q40" s="99"/>
      <c r="R40" s="99"/>
      <c r="S40" s="99"/>
      <c r="T40" s="99"/>
      <c r="U40" s="99"/>
    </row>
    <row r="41" spans="1:21" s="96" customFormat="1" ht="19.5" customHeight="1">
      <c r="A41" s="111" t="s">
        <v>143</v>
      </c>
      <c r="B41" s="112" t="s">
        <v>124</v>
      </c>
      <c r="C41" s="113"/>
      <c r="D41" s="114"/>
      <c r="E41" s="115"/>
      <c r="F41" s="99"/>
      <c r="G41" s="113">
        <v>8230</v>
      </c>
      <c r="H41" s="99"/>
      <c r="I41" s="99"/>
      <c r="J41" s="99"/>
      <c r="K41" s="99"/>
      <c r="L41" s="99"/>
      <c r="M41" s="99"/>
      <c r="N41" s="99"/>
      <c r="O41" s="99"/>
      <c r="P41" s="99"/>
      <c r="Q41" s="99"/>
      <c r="R41" s="99"/>
      <c r="S41" s="99"/>
      <c r="T41" s="99"/>
      <c r="U41" s="99"/>
    </row>
    <row r="42" spans="1:21" s="96" customFormat="1" ht="19.5" customHeight="1">
      <c r="A42" s="139" t="s">
        <v>144</v>
      </c>
      <c r="B42" s="132">
        <v>0.26100000000000001</v>
      </c>
      <c r="C42" s="133" t="s">
        <v>122</v>
      </c>
      <c r="D42" s="134">
        <v>24</v>
      </c>
      <c r="E42" s="135"/>
      <c r="F42" s="99"/>
      <c r="G42" s="113">
        <v>8260</v>
      </c>
      <c r="H42" s="99"/>
      <c r="I42" s="99"/>
      <c r="J42" s="99"/>
      <c r="K42" s="99"/>
      <c r="L42" s="99"/>
      <c r="M42" s="99"/>
      <c r="N42" s="99"/>
      <c r="O42" s="99"/>
      <c r="P42" s="99"/>
      <c r="Q42" s="99"/>
      <c r="R42" s="99"/>
      <c r="S42" s="99"/>
      <c r="T42" s="99"/>
      <c r="U42" s="99"/>
    </row>
    <row r="43" spans="1:21" s="96" customFormat="1" ht="19.5" customHeight="1">
      <c r="A43" s="106" t="s">
        <v>161</v>
      </c>
      <c r="B43" s="140"/>
      <c r="C43" s="141"/>
      <c r="D43" s="142"/>
      <c r="E43" s="143"/>
      <c r="F43" s="99"/>
      <c r="G43" s="108">
        <v>9000</v>
      </c>
      <c r="H43" s="99"/>
      <c r="I43" s="99"/>
      <c r="J43" s="99"/>
      <c r="K43" s="99"/>
      <c r="L43" s="99"/>
      <c r="M43" s="99"/>
      <c r="N43" s="99"/>
      <c r="O43" s="99"/>
      <c r="P43" s="99"/>
      <c r="Q43" s="99"/>
      <c r="R43" s="99"/>
      <c r="S43" s="99"/>
      <c r="T43" s="99"/>
      <c r="U43" s="99"/>
    </row>
    <row r="44" spans="1:21" s="96" customFormat="1" ht="19.5" customHeight="1">
      <c r="A44" s="111" t="s">
        <v>145</v>
      </c>
      <c r="B44" s="112">
        <v>0.30099999999999999</v>
      </c>
      <c r="C44" s="113" t="s">
        <v>122</v>
      </c>
      <c r="D44" s="114">
        <v>18</v>
      </c>
      <c r="E44" s="115"/>
      <c r="F44" s="99"/>
      <c r="G44" s="113">
        <v>9110</v>
      </c>
      <c r="H44" s="99"/>
      <c r="I44" s="99"/>
      <c r="J44" s="99"/>
      <c r="K44" s="99"/>
      <c r="L44" s="99"/>
      <c r="M44" s="99"/>
      <c r="N44" s="99"/>
      <c r="O44" s="99"/>
      <c r="P44" s="99"/>
      <c r="Q44" s="99"/>
      <c r="R44" s="99"/>
      <c r="S44" s="99"/>
      <c r="T44" s="99"/>
      <c r="U44" s="99"/>
    </row>
    <row r="45" spans="1:21" s="96" customFormat="1" ht="19.5" customHeight="1">
      <c r="A45" s="111" t="s">
        <v>146</v>
      </c>
      <c r="B45" s="112">
        <v>0.33300000000000002</v>
      </c>
      <c r="C45" s="113" t="s">
        <v>122</v>
      </c>
      <c r="D45" s="114">
        <v>24</v>
      </c>
      <c r="E45" s="115"/>
      <c r="F45" s="99"/>
      <c r="G45" s="113"/>
      <c r="H45" s="99"/>
      <c r="I45" s="99"/>
      <c r="J45" s="99"/>
      <c r="K45" s="99"/>
      <c r="L45" s="99"/>
      <c r="M45" s="99"/>
      <c r="N45" s="99"/>
      <c r="O45" s="99"/>
      <c r="P45" s="99"/>
      <c r="Q45" s="99"/>
      <c r="R45" s="99"/>
      <c r="S45" s="99"/>
      <c r="T45" s="99"/>
      <c r="U45" s="99"/>
    </row>
    <row r="46" spans="1:21" s="96" customFormat="1" ht="19.5" customHeight="1">
      <c r="A46" s="138" t="s">
        <v>147</v>
      </c>
      <c r="B46" s="112"/>
      <c r="C46" s="113"/>
      <c r="D46" s="114"/>
      <c r="E46" s="115"/>
      <c r="F46" s="99"/>
      <c r="G46" s="113">
        <v>9120</v>
      </c>
      <c r="H46" s="99"/>
      <c r="I46" s="99"/>
      <c r="J46" s="99"/>
      <c r="K46" s="99"/>
      <c r="L46" s="99"/>
      <c r="M46" s="99"/>
      <c r="N46" s="99"/>
      <c r="O46" s="99"/>
      <c r="P46" s="99"/>
      <c r="Q46" s="99"/>
      <c r="R46" s="99"/>
      <c r="S46" s="99"/>
      <c r="T46" s="99"/>
      <c r="U46" s="99"/>
    </row>
    <row r="47" spans="1:21" s="96" customFormat="1" ht="19.5" customHeight="1">
      <c r="A47" s="111" t="s">
        <v>148</v>
      </c>
      <c r="B47" s="112">
        <v>0.27900000000000003</v>
      </c>
      <c r="C47" s="113" t="s">
        <v>122</v>
      </c>
      <c r="D47" s="114">
        <v>18</v>
      </c>
      <c r="E47" s="115"/>
      <c r="F47" s="99"/>
      <c r="G47" s="113"/>
      <c r="H47" s="99"/>
      <c r="I47" s="99"/>
      <c r="J47" s="99"/>
      <c r="K47" s="99"/>
      <c r="L47" s="99"/>
      <c r="M47" s="99"/>
      <c r="N47" s="99"/>
      <c r="O47" s="99"/>
      <c r="P47" s="99"/>
      <c r="Q47" s="99"/>
      <c r="R47" s="99"/>
      <c r="S47" s="99"/>
      <c r="T47" s="99"/>
      <c r="U47" s="99"/>
    </row>
    <row r="48" spans="1:21" s="96" customFormat="1" ht="19.5" customHeight="1">
      <c r="A48" s="111" t="s">
        <v>149</v>
      </c>
      <c r="B48" s="112">
        <v>0.307</v>
      </c>
      <c r="C48" s="113" t="s">
        <v>122</v>
      </c>
      <c r="D48" s="114">
        <v>24</v>
      </c>
      <c r="E48" s="115"/>
      <c r="F48" s="99"/>
      <c r="G48" s="113"/>
      <c r="H48" s="99"/>
      <c r="I48" s="99"/>
      <c r="J48" s="99"/>
      <c r="K48" s="99"/>
      <c r="L48" s="99"/>
      <c r="M48" s="99"/>
      <c r="N48" s="99"/>
      <c r="O48" s="99"/>
      <c r="P48" s="99"/>
      <c r="Q48" s="99"/>
      <c r="R48" s="99"/>
      <c r="S48" s="99"/>
      <c r="T48" s="99"/>
      <c r="U48" s="99"/>
    </row>
    <row r="49" spans="1:22" s="96" customFormat="1" ht="19.5" customHeight="1">
      <c r="A49" s="111" t="s">
        <v>150</v>
      </c>
      <c r="B49" s="112">
        <v>0.24299999999999999</v>
      </c>
      <c r="C49" s="113" t="s">
        <v>122</v>
      </c>
      <c r="D49" s="114">
        <v>24</v>
      </c>
      <c r="E49" s="115"/>
      <c r="F49" s="99"/>
      <c r="G49" s="113">
        <v>9200</v>
      </c>
      <c r="H49" s="99"/>
      <c r="I49" s="99"/>
      <c r="J49" s="99"/>
      <c r="K49" s="99"/>
      <c r="L49" s="99"/>
      <c r="M49" s="99"/>
      <c r="N49" s="99"/>
      <c r="O49" s="99"/>
      <c r="P49" s="99"/>
      <c r="Q49" s="99"/>
      <c r="R49" s="99"/>
      <c r="S49" s="99"/>
      <c r="T49" s="99"/>
      <c r="U49" s="99"/>
    </row>
    <row r="50" spans="1:22" s="96" customFormat="1" ht="19.5" customHeight="1">
      <c r="A50" s="111" t="s">
        <v>151</v>
      </c>
      <c r="B50" s="112">
        <v>0.215</v>
      </c>
      <c r="C50" s="113" t="s">
        <v>122</v>
      </c>
      <c r="D50" s="114">
        <v>24</v>
      </c>
      <c r="E50" s="115"/>
      <c r="F50" s="99"/>
      <c r="G50" s="113">
        <v>9300</v>
      </c>
      <c r="H50" s="99"/>
      <c r="I50" s="99"/>
      <c r="J50" s="99"/>
      <c r="K50" s="99"/>
      <c r="L50" s="99"/>
      <c r="M50" s="99"/>
      <c r="N50" s="99"/>
      <c r="O50" s="99"/>
      <c r="P50" s="99"/>
      <c r="Q50" s="99"/>
      <c r="R50" s="99"/>
      <c r="S50" s="99"/>
      <c r="T50" s="99"/>
      <c r="U50" s="99"/>
    </row>
    <row r="51" spans="1:22" s="96" customFormat="1" ht="19.5" customHeight="1" thickBot="1">
      <c r="A51" s="144" t="s">
        <v>152</v>
      </c>
      <c r="B51" s="145">
        <v>0.191</v>
      </c>
      <c r="C51" s="146" t="s">
        <v>122</v>
      </c>
      <c r="D51" s="147">
        <v>24</v>
      </c>
      <c r="E51" s="148"/>
      <c r="F51" s="99"/>
      <c r="G51" s="133">
        <v>9500</v>
      </c>
      <c r="H51" s="99"/>
      <c r="I51" s="99"/>
      <c r="J51" s="99"/>
      <c r="K51" s="99"/>
      <c r="L51" s="99"/>
      <c r="M51" s="99"/>
      <c r="N51" s="99"/>
      <c r="O51" s="99"/>
      <c r="P51" s="99"/>
      <c r="Q51" s="99"/>
      <c r="R51" s="99"/>
      <c r="S51" s="99"/>
      <c r="T51" s="99"/>
      <c r="U51" s="99"/>
    </row>
    <row r="52" spans="1:22" s="96" customFormat="1" ht="13.5">
      <c r="A52" s="420" t="s">
        <v>88</v>
      </c>
      <c r="B52" s="420"/>
      <c r="C52" s="420"/>
      <c r="D52" s="420"/>
      <c r="E52" s="420"/>
      <c r="F52" s="99"/>
      <c r="G52" s="99"/>
      <c r="H52" s="99"/>
      <c r="I52" s="99"/>
      <c r="J52" s="99"/>
      <c r="K52" s="99"/>
      <c r="L52" s="99"/>
      <c r="M52" s="99"/>
      <c r="N52" s="99"/>
      <c r="O52" s="99"/>
      <c r="P52" s="99"/>
      <c r="Q52" s="99"/>
      <c r="R52" s="99"/>
      <c r="S52" s="99"/>
      <c r="T52" s="99"/>
      <c r="U52" s="99"/>
      <c r="V52" s="99"/>
    </row>
    <row r="53" spans="1:22" s="96" customFormat="1" ht="13.5">
      <c r="A53" s="149" t="s">
        <v>78</v>
      </c>
      <c r="B53" s="149"/>
      <c r="C53" s="149"/>
      <c r="D53" s="99"/>
      <c r="E53" s="99"/>
      <c r="F53" s="99"/>
      <c r="G53" s="99"/>
      <c r="H53" s="99"/>
      <c r="I53" s="99"/>
      <c r="J53" s="99"/>
      <c r="K53" s="99"/>
      <c r="L53" s="99"/>
      <c r="M53" s="99"/>
      <c r="N53" s="99"/>
      <c r="O53" s="99"/>
      <c r="P53" s="99"/>
      <c r="Q53" s="99"/>
      <c r="R53" s="99"/>
      <c r="S53" s="99"/>
      <c r="T53" s="99"/>
      <c r="U53" s="99"/>
      <c r="V53" s="99"/>
    </row>
    <row r="54" spans="1:22" s="96" customFormat="1" ht="13.5">
      <c r="A54" s="149" t="s">
        <v>89</v>
      </c>
      <c r="B54" s="149"/>
      <c r="C54" s="149"/>
      <c r="D54" s="99"/>
      <c r="E54" s="99"/>
      <c r="F54" s="99"/>
      <c r="G54" s="99"/>
      <c r="H54" s="99"/>
      <c r="I54" s="99"/>
      <c r="J54" s="99"/>
      <c r="K54" s="99"/>
      <c r="L54" s="99"/>
      <c r="M54" s="99"/>
      <c r="N54" s="99"/>
      <c r="O54" s="99"/>
      <c r="P54" s="99"/>
      <c r="Q54" s="99"/>
      <c r="R54" s="99"/>
      <c r="S54" s="99"/>
      <c r="T54" s="99"/>
      <c r="U54" s="99"/>
      <c r="V54" s="99"/>
    </row>
    <row r="55" spans="1:22" s="96" customFormat="1" ht="13.5">
      <c r="A55" s="149" t="s">
        <v>90</v>
      </c>
      <c r="B55" s="149"/>
      <c r="C55" s="149"/>
      <c r="D55" s="99"/>
      <c r="E55" s="99"/>
      <c r="F55" s="99"/>
      <c r="G55" s="99"/>
      <c r="H55" s="99"/>
      <c r="I55" s="99"/>
      <c r="J55" s="99"/>
      <c r="K55" s="99"/>
      <c r="L55" s="99"/>
      <c r="M55" s="99"/>
      <c r="N55" s="99"/>
      <c r="O55" s="99"/>
      <c r="P55" s="99"/>
      <c r="Q55" s="99"/>
      <c r="R55" s="99"/>
      <c r="S55" s="99"/>
      <c r="T55" s="99"/>
      <c r="U55" s="99"/>
      <c r="V55" s="99"/>
    </row>
    <row r="56" spans="1:22" s="96" customFormat="1" ht="13.5">
      <c r="A56" s="150" t="s">
        <v>79</v>
      </c>
      <c r="B56" s="150"/>
      <c r="C56" s="150"/>
      <c r="D56" s="151"/>
      <c r="E56" s="151"/>
      <c r="F56" s="99"/>
      <c r="G56" s="99"/>
      <c r="H56" s="99"/>
      <c r="I56" s="99"/>
      <c r="J56" s="99"/>
      <c r="K56" s="99"/>
      <c r="L56" s="99"/>
      <c r="M56" s="99"/>
      <c r="N56" s="99"/>
      <c r="O56" s="99"/>
      <c r="P56" s="99"/>
      <c r="Q56" s="99"/>
      <c r="R56" s="99"/>
      <c r="S56" s="99"/>
      <c r="T56" s="99"/>
      <c r="U56" s="99"/>
      <c r="V56" s="99"/>
    </row>
    <row r="57" spans="1:22" s="96" customFormat="1" ht="45.2" customHeight="1">
      <c r="A57" s="420" t="s">
        <v>170</v>
      </c>
      <c r="B57" s="420"/>
      <c r="C57" s="420"/>
      <c r="D57" s="421"/>
      <c r="E57" s="421"/>
      <c r="F57" s="99"/>
      <c r="G57" s="99"/>
      <c r="H57" s="99"/>
      <c r="I57" s="99"/>
      <c r="J57" s="99"/>
      <c r="K57" s="99"/>
      <c r="L57" s="99"/>
      <c r="M57" s="99"/>
      <c r="N57" s="99"/>
      <c r="O57" s="99"/>
      <c r="P57" s="99"/>
      <c r="Q57" s="99"/>
      <c r="R57" s="99"/>
      <c r="S57" s="99"/>
      <c r="T57" s="99"/>
      <c r="U57" s="99"/>
      <c r="V57" s="99"/>
    </row>
    <row r="58" spans="1:22" s="96" customFormat="1" ht="13.5">
      <c r="A58" s="150" t="s">
        <v>52</v>
      </c>
      <c r="B58" s="150"/>
      <c r="C58" s="150"/>
      <c r="D58" s="151"/>
      <c r="E58" s="151"/>
      <c r="F58" s="99"/>
      <c r="G58" s="99"/>
      <c r="H58" s="99"/>
      <c r="I58" s="99"/>
      <c r="J58" s="99"/>
      <c r="K58" s="99"/>
      <c r="L58" s="99"/>
      <c r="M58" s="99"/>
      <c r="N58" s="99"/>
      <c r="O58" s="99"/>
      <c r="P58" s="99"/>
      <c r="Q58" s="99"/>
      <c r="R58" s="99"/>
      <c r="S58" s="99"/>
      <c r="T58" s="99"/>
      <c r="U58" s="99"/>
      <c r="V58" s="99"/>
    </row>
    <row r="59" spans="1:22" s="96" customFormat="1" ht="13.5">
      <c r="A59" s="150" t="s">
        <v>53</v>
      </c>
      <c r="B59" s="150"/>
      <c r="C59" s="150"/>
      <c r="D59" s="151"/>
      <c r="E59" s="151"/>
      <c r="F59" s="99"/>
      <c r="G59" s="99"/>
      <c r="H59" s="99"/>
      <c r="I59" s="99"/>
      <c r="J59" s="99"/>
      <c r="K59" s="99"/>
      <c r="L59" s="99"/>
      <c r="M59" s="99"/>
      <c r="N59" s="99"/>
      <c r="O59" s="99"/>
      <c r="P59" s="99"/>
      <c r="Q59" s="99"/>
      <c r="R59" s="99"/>
      <c r="S59" s="99"/>
      <c r="T59" s="99"/>
      <c r="U59" s="99"/>
      <c r="V59" s="99"/>
    </row>
    <row r="60" spans="1:22" s="96" customFormat="1" ht="13.5">
      <c r="A60" s="420" t="s">
        <v>84</v>
      </c>
      <c r="B60" s="420"/>
      <c r="C60" s="420"/>
      <c r="D60" s="420"/>
      <c r="E60" s="420"/>
      <c r="F60" s="99"/>
      <c r="G60" s="99"/>
      <c r="H60" s="99"/>
      <c r="I60" s="99"/>
      <c r="J60" s="99"/>
      <c r="K60" s="99"/>
      <c r="L60" s="99"/>
      <c r="M60" s="99"/>
      <c r="N60" s="99"/>
      <c r="O60" s="99"/>
      <c r="P60" s="99"/>
      <c r="Q60" s="99"/>
      <c r="R60" s="99"/>
      <c r="S60" s="99"/>
      <c r="T60" s="99"/>
      <c r="U60" s="99"/>
      <c r="V60" s="99"/>
    </row>
    <row r="61" spans="1:22" s="96" customFormat="1" ht="27.75" customHeight="1">
      <c r="A61" s="420" t="s">
        <v>85</v>
      </c>
      <c r="B61" s="420"/>
      <c r="C61" s="420"/>
      <c r="D61" s="420"/>
      <c r="E61" s="420"/>
      <c r="F61" s="99"/>
      <c r="G61" s="99"/>
      <c r="H61" s="99"/>
      <c r="I61" s="99"/>
      <c r="J61" s="99"/>
      <c r="K61" s="99"/>
      <c r="L61" s="99"/>
      <c r="M61" s="99"/>
      <c r="N61" s="99"/>
      <c r="O61" s="99"/>
      <c r="P61" s="99"/>
      <c r="Q61" s="99"/>
      <c r="R61" s="99"/>
      <c r="S61" s="99"/>
      <c r="T61" s="99"/>
      <c r="U61" s="99"/>
      <c r="V61" s="99"/>
    </row>
    <row r="62" spans="1:22" s="96" customFormat="1" ht="13.5">
      <c r="A62" s="150" t="s">
        <v>54</v>
      </c>
      <c r="B62" s="150"/>
      <c r="C62" s="150"/>
      <c r="D62" s="151"/>
      <c r="E62" s="151"/>
      <c r="F62" s="99"/>
      <c r="G62" s="99"/>
      <c r="H62" s="99"/>
      <c r="I62" s="99"/>
      <c r="J62" s="99"/>
      <c r="K62" s="99"/>
      <c r="L62" s="99"/>
      <c r="M62" s="99"/>
      <c r="N62" s="99"/>
      <c r="O62" s="99"/>
      <c r="P62" s="99"/>
      <c r="Q62" s="99"/>
      <c r="R62" s="99"/>
      <c r="S62" s="99"/>
      <c r="T62" s="99"/>
      <c r="U62" s="99"/>
      <c r="V62" s="99"/>
    </row>
    <row r="63" spans="1:22" s="96" customFormat="1" ht="13.5">
      <c r="A63" s="150" t="s">
        <v>55</v>
      </c>
      <c r="B63" s="150"/>
      <c r="C63" s="150"/>
      <c r="D63" s="151"/>
      <c r="E63" s="151"/>
      <c r="F63" s="99"/>
      <c r="G63" s="99"/>
      <c r="H63" s="99"/>
      <c r="I63" s="99"/>
      <c r="J63" s="99"/>
      <c r="K63" s="99"/>
      <c r="L63" s="99"/>
      <c r="M63" s="99"/>
      <c r="N63" s="99"/>
      <c r="O63" s="99"/>
      <c r="P63" s="99"/>
      <c r="Q63" s="99"/>
      <c r="R63" s="99"/>
      <c r="S63" s="99"/>
      <c r="T63" s="99"/>
      <c r="U63" s="99"/>
      <c r="V63" s="99"/>
    </row>
    <row r="64" spans="1:22" s="96" customFormat="1" ht="14.25" thickBot="1">
      <c r="A64" s="420" t="s">
        <v>92</v>
      </c>
      <c r="B64" s="420"/>
      <c r="C64" s="420"/>
      <c r="D64" s="420"/>
      <c r="E64" s="420"/>
      <c r="F64" s="99"/>
      <c r="G64" s="99"/>
      <c r="H64" s="99"/>
      <c r="I64" s="99"/>
      <c r="J64" s="99"/>
      <c r="K64" s="99"/>
      <c r="L64" s="99"/>
      <c r="M64" s="99"/>
      <c r="N64" s="99"/>
      <c r="O64" s="99"/>
      <c r="P64" s="99"/>
      <c r="Q64" s="99"/>
      <c r="R64" s="99"/>
      <c r="S64" s="99"/>
      <c r="T64" s="99"/>
      <c r="U64" s="99"/>
      <c r="V64" s="99"/>
    </row>
    <row r="65" spans="1:22" s="96" customFormat="1" ht="13.5">
      <c r="A65" s="152" t="s">
        <v>173</v>
      </c>
      <c r="B65" s="153"/>
      <c r="C65" s="153"/>
      <c r="D65" s="153"/>
      <c r="E65" s="154"/>
      <c r="F65" s="99"/>
      <c r="G65" s="99"/>
      <c r="H65" s="99"/>
      <c r="I65" s="99"/>
      <c r="J65" s="99"/>
      <c r="K65" s="99"/>
      <c r="L65" s="99"/>
      <c r="M65" s="99"/>
      <c r="N65" s="99"/>
      <c r="O65" s="99"/>
      <c r="P65" s="99"/>
      <c r="Q65" s="99"/>
      <c r="R65" s="99"/>
      <c r="S65" s="99"/>
      <c r="T65" s="99"/>
      <c r="U65" s="99"/>
      <c r="V65" s="99"/>
    </row>
    <row r="66" spans="1:22" s="96" customFormat="1" ht="13.5">
      <c r="A66" s="155" t="s">
        <v>91</v>
      </c>
      <c r="B66" s="156"/>
      <c r="C66" s="156"/>
      <c r="D66" s="156"/>
      <c r="E66" s="157"/>
      <c r="F66" s="99"/>
      <c r="G66" s="99"/>
      <c r="H66" s="99"/>
      <c r="I66" s="99"/>
      <c r="J66" s="99"/>
      <c r="K66" s="99"/>
      <c r="L66" s="99"/>
      <c r="M66" s="99"/>
      <c r="N66" s="99"/>
      <c r="O66" s="99"/>
      <c r="P66" s="99"/>
      <c r="Q66" s="99"/>
      <c r="R66" s="99"/>
      <c r="S66" s="99"/>
      <c r="T66" s="99"/>
      <c r="U66" s="99"/>
      <c r="V66" s="99"/>
    </row>
    <row r="67" spans="1:22" s="96" customFormat="1" ht="14.25" thickBot="1">
      <c r="A67" s="158" t="s">
        <v>86</v>
      </c>
      <c r="B67" s="159"/>
      <c r="C67" s="159"/>
      <c r="D67" s="159"/>
      <c r="E67" s="160"/>
      <c r="F67" s="99"/>
      <c r="G67" s="99"/>
      <c r="H67" s="99"/>
      <c r="I67" s="99"/>
      <c r="J67" s="99"/>
      <c r="K67" s="99"/>
      <c r="L67" s="99"/>
      <c r="M67" s="99"/>
      <c r="N67" s="99"/>
      <c r="O67" s="99"/>
      <c r="P67" s="99"/>
      <c r="Q67" s="99"/>
      <c r="R67" s="99"/>
      <c r="S67" s="99"/>
      <c r="T67" s="99"/>
      <c r="U67" s="99"/>
      <c r="V67" s="99"/>
    </row>
    <row r="68" spans="1:22" s="96" customFormat="1" ht="14.25" thickBot="1">
      <c r="A68" s="161"/>
      <c r="B68" s="161"/>
      <c r="C68" s="161"/>
      <c r="D68" s="161"/>
      <c r="E68" s="161"/>
      <c r="F68" s="99"/>
      <c r="G68" s="99"/>
      <c r="H68" s="99"/>
      <c r="I68" s="99"/>
      <c r="J68" s="99"/>
      <c r="K68" s="99"/>
      <c r="L68" s="99"/>
      <c r="M68" s="99"/>
      <c r="N68" s="99"/>
      <c r="O68" s="99"/>
      <c r="P68" s="99"/>
      <c r="Q68" s="99"/>
      <c r="R68" s="99"/>
      <c r="S68" s="99"/>
      <c r="T68" s="99"/>
      <c r="U68" s="99"/>
      <c r="V68" s="99"/>
    </row>
    <row r="69" spans="1:22" s="96" customFormat="1" ht="13.5">
      <c r="A69" s="162" t="s">
        <v>172</v>
      </c>
      <c r="B69" s="163"/>
      <c r="C69" s="163"/>
      <c r="D69" s="163"/>
      <c r="E69" s="163"/>
      <c r="F69" s="99"/>
      <c r="G69" s="99"/>
      <c r="H69" s="99"/>
      <c r="I69" s="99"/>
      <c r="J69" s="99"/>
      <c r="K69" s="99"/>
      <c r="L69" s="99"/>
      <c r="M69" s="99"/>
      <c r="N69" s="99"/>
      <c r="O69" s="99"/>
      <c r="P69" s="99"/>
      <c r="Q69" s="99"/>
      <c r="R69" s="99"/>
      <c r="S69" s="99"/>
      <c r="T69" s="99"/>
      <c r="U69" s="99"/>
      <c r="V69" s="99"/>
    </row>
    <row r="70" spans="1:22" s="96" customFormat="1" ht="32.25" customHeight="1">
      <c r="A70" s="422" t="s">
        <v>80</v>
      </c>
      <c r="B70" s="423"/>
      <c r="C70" s="423"/>
      <c r="D70" s="423"/>
      <c r="E70" s="423"/>
      <c r="F70" s="99"/>
      <c r="G70" s="99"/>
      <c r="H70" s="99"/>
      <c r="I70" s="99"/>
      <c r="J70" s="99"/>
      <c r="K70" s="99"/>
      <c r="L70" s="99"/>
      <c r="M70" s="99"/>
      <c r="N70" s="99"/>
      <c r="O70" s="99"/>
      <c r="P70" s="99"/>
      <c r="Q70" s="99"/>
      <c r="R70" s="99"/>
      <c r="S70" s="99"/>
      <c r="T70" s="99"/>
      <c r="U70" s="99"/>
      <c r="V70" s="99"/>
    </row>
    <row r="71" spans="1:22" s="96" customFormat="1" ht="45.2" customHeight="1">
      <c r="A71" s="418" t="s">
        <v>81</v>
      </c>
      <c r="B71" s="419"/>
      <c r="C71" s="419"/>
      <c r="D71" s="419"/>
      <c r="E71" s="419"/>
      <c r="F71" s="99"/>
      <c r="G71" s="99"/>
      <c r="H71" s="99"/>
      <c r="I71" s="99"/>
      <c r="J71" s="99"/>
      <c r="K71" s="99"/>
      <c r="L71" s="99"/>
      <c r="M71" s="99"/>
      <c r="N71" s="99"/>
      <c r="O71" s="99"/>
      <c r="P71" s="99"/>
      <c r="Q71" s="99"/>
      <c r="R71" s="99"/>
      <c r="S71" s="99"/>
      <c r="T71" s="99"/>
      <c r="U71" s="99"/>
      <c r="V71" s="99"/>
    </row>
    <row r="72" spans="1:22" s="96" customFormat="1" ht="13.5">
      <c r="A72" s="164" t="s">
        <v>56</v>
      </c>
      <c r="B72" s="165"/>
      <c r="C72" s="165"/>
      <c r="D72" s="166"/>
      <c r="E72" s="166"/>
      <c r="F72" s="99"/>
      <c r="G72" s="99"/>
      <c r="H72" s="99"/>
      <c r="I72" s="99"/>
      <c r="J72" s="99"/>
      <c r="K72" s="99"/>
      <c r="L72" s="99"/>
      <c r="M72" s="99"/>
      <c r="N72" s="99"/>
      <c r="O72" s="99"/>
      <c r="P72" s="99"/>
      <c r="Q72" s="99"/>
      <c r="R72" s="99"/>
      <c r="S72" s="99"/>
      <c r="T72" s="99"/>
      <c r="U72" s="99"/>
      <c r="V72" s="99"/>
    </row>
    <row r="73" spans="1:22" s="96" customFormat="1" ht="13.5">
      <c r="A73" s="164" t="s">
        <v>57</v>
      </c>
      <c r="B73" s="165"/>
      <c r="C73" s="165"/>
      <c r="D73" s="166"/>
      <c r="E73" s="166"/>
      <c r="F73" s="99"/>
      <c r="G73" s="99"/>
      <c r="H73" s="99"/>
      <c r="I73" s="99"/>
      <c r="J73" s="99"/>
      <c r="K73" s="99"/>
      <c r="L73" s="99"/>
      <c r="M73" s="99"/>
      <c r="N73" s="99"/>
      <c r="O73" s="99"/>
      <c r="P73" s="99"/>
      <c r="Q73" s="99"/>
      <c r="R73" s="99"/>
      <c r="S73" s="99"/>
      <c r="T73" s="99"/>
      <c r="U73" s="99"/>
      <c r="V73" s="99"/>
    </row>
    <row r="74" spans="1:22" s="96" customFormat="1" ht="13.5">
      <c r="A74" s="164" t="s">
        <v>58</v>
      </c>
      <c r="B74" s="165"/>
      <c r="C74" s="165"/>
      <c r="D74" s="166"/>
      <c r="E74" s="166"/>
      <c r="F74" s="99"/>
      <c r="G74" s="99"/>
      <c r="H74" s="99"/>
      <c r="I74" s="99"/>
      <c r="J74" s="99"/>
      <c r="K74" s="99"/>
      <c r="L74" s="99"/>
      <c r="M74" s="99"/>
      <c r="N74" s="99"/>
      <c r="O74" s="99"/>
      <c r="P74" s="99"/>
      <c r="Q74" s="99"/>
      <c r="R74" s="99"/>
      <c r="S74" s="99"/>
      <c r="T74" s="99"/>
      <c r="U74" s="99"/>
      <c r="V74" s="99"/>
    </row>
    <row r="75" spans="1:22" s="96" customFormat="1" ht="13.5">
      <c r="A75" s="164" t="s">
        <v>59</v>
      </c>
      <c r="B75" s="165"/>
      <c r="C75" s="165"/>
      <c r="D75" s="166"/>
      <c r="E75" s="166"/>
      <c r="F75" s="99"/>
      <c r="G75" s="99"/>
      <c r="H75" s="99"/>
      <c r="I75" s="99"/>
      <c r="J75" s="99"/>
      <c r="K75" s="99"/>
      <c r="L75" s="99"/>
      <c r="M75" s="99"/>
      <c r="N75" s="99"/>
      <c r="O75" s="99"/>
      <c r="P75" s="99"/>
      <c r="Q75" s="99"/>
      <c r="R75" s="99"/>
      <c r="S75" s="99"/>
      <c r="T75" s="99"/>
      <c r="U75" s="99"/>
      <c r="V75" s="99"/>
    </row>
    <row r="76" spans="1:22" s="96" customFormat="1" ht="13.5">
      <c r="A76" s="164" t="s">
        <v>60</v>
      </c>
      <c r="B76" s="165"/>
      <c r="C76" s="165"/>
      <c r="D76" s="166"/>
      <c r="E76" s="166"/>
      <c r="F76" s="99"/>
      <c r="G76" s="99"/>
      <c r="H76" s="99"/>
      <c r="I76" s="99"/>
      <c r="J76" s="99"/>
      <c r="K76" s="99"/>
      <c r="L76" s="99"/>
      <c r="M76" s="99"/>
      <c r="N76" s="99"/>
      <c r="O76" s="99"/>
      <c r="P76" s="99"/>
      <c r="Q76" s="99"/>
      <c r="R76" s="99"/>
      <c r="S76" s="99"/>
      <c r="T76" s="99"/>
      <c r="U76" s="99"/>
      <c r="V76" s="99"/>
    </row>
    <row r="77" spans="1:22" s="96" customFormat="1" ht="13.5">
      <c r="A77" s="164" t="s">
        <v>61</v>
      </c>
      <c r="B77" s="165"/>
      <c r="C77" s="165"/>
      <c r="D77" s="166"/>
      <c r="E77" s="166"/>
      <c r="F77" s="99"/>
      <c r="G77" s="99"/>
      <c r="H77" s="99"/>
      <c r="I77" s="99"/>
      <c r="J77" s="99"/>
      <c r="K77" s="99"/>
      <c r="L77" s="99"/>
      <c r="M77" s="99"/>
      <c r="N77" s="99"/>
      <c r="O77" s="99"/>
      <c r="P77" s="99"/>
      <c r="Q77" s="99"/>
      <c r="R77" s="99"/>
      <c r="S77" s="99"/>
      <c r="T77" s="99"/>
      <c r="U77" s="99"/>
      <c r="V77" s="99"/>
    </row>
    <row r="78" spans="1:22" s="96" customFormat="1" ht="13.5">
      <c r="A78" s="164" t="s">
        <v>62</v>
      </c>
      <c r="B78" s="165"/>
      <c r="C78" s="165"/>
      <c r="D78" s="166"/>
      <c r="E78" s="166"/>
      <c r="F78" s="99"/>
      <c r="G78" s="99"/>
      <c r="H78" s="99"/>
      <c r="I78" s="99"/>
      <c r="J78" s="99"/>
      <c r="K78" s="99"/>
      <c r="L78" s="99"/>
      <c r="M78" s="99"/>
      <c r="N78" s="99"/>
      <c r="O78" s="99"/>
      <c r="P78" s="99"/>
      <c r="Q78" s="99"/>
      <c r="R78" s="99"/>
      <c r="S78" s="99"/>
      <c r="T78" s="99"/>
      <c r="U78" s="99"/>
      <c r="V78" s="99"/>
    </row>
    <row r="79" spans="1:22" s="96" customFormat="1" ht="13.5">
      <c r="A79" s="164" t="s">
        <v>63</v>
      </c>
      <c r="B79" s="165"/>
      <c r="C79" s="165"/>
      <c r="D79" s="166"/>
      <c r="E79" s="166"/>
      <c r="F79" s="99"/>
      <c r="G79" s="99"/>
      <c r="H79" s="99"/>
      <c r="I79" s="99"/>
      <c r="J79" s="99"/>
      <c r="K79" s="99"/>
      <c r="L79" s="99"/>
      <c r="M79" s="99"/>
      <c r="N79" s="99"/>
      <c r="O79" s="99"/>
      <c r="P79" s="99"/>
      <c r="Q79" s="99"/>
      <c r="R79" s="99"/>
      <c r="S79" s="99"/>
      <c r="T79" s="99"/>
      <c r="U79" s="99"/>
      <c r="V79" s="99"/>
    </row>
    <row r="80" spans="1:22" s="96" customFormat="1" ht="13.5">
      <c r="A80" s="164" t="s">
        <v>64</v>
      </c>
      <c r="B80" s="165"/>
      <c r="C80" s="165"/>
      <c r="D80" s="166"/>
      <c r="E80" s="166"/>
      <c r="F80" s="99"/>
      <c r="G80" s="99"/>
      <c r="H80" s="99"/>
      <c r="I80" s="99"/>
      <c r="J80" s="99"/>
      <c r="K80" s="99"/>
      <c r="L80" s="99"/>
      <c r="M80" s="99"/>
      <c r="N80" s="99"/>
      <c r="O80" s="99"/>
      <c r="P80" s="99"/>
      <c r="Q80" s="99"/>
      <c r="R80" s="99"/>
      <c r="S80" s="99"/>
      <c r="T80" s="99"/>
      <c r="U80" s="99"/>
      <c r="V80" s="99"/>
    </row>
    <row r="81" spans="1:22" s="96" customFormat="1" ht="13.5">
      <c r="A81" s="164" t="s">
        <v>65</v>
      </c>
      <c r="B81" s="165"/>
      <c r="C81" s="165"/>
      <c r="D81" s="166"/>
      <c r="E81" s="166"/>
      <c r="F81" s="99"/>
      <c r="G81" s="99"/>
      <c r="H81" s="99"/>
      <c r="I81" s="99"/>
      <c r="J81" s="99"/>
      <c r="K81" s="99"/>
      <c r="L81" s="99"/>
      <c r="M81" s="99"/>
      <c r="N81" s="99"/>
      <c r="O81" s="99"/>
      <c r="P81" s="99"/>
      <c r="Q81" s="99"/>
      <c r="R81" s="99"/>
      <c r="S81" s="99"/>
      <c r="T81" s="99"/>
      <c r="U81" s="99"/>
      <c r="V81" s="99"/>
    </row>
    <row r="82" spans="1:22" s="96" customFormat="1" ht="13.5">
      <c r="A82" s="164" t="s">
        <v>66</v>
      </c>
      <c r="B82" s="165"/>
      <c r="C82" s="165"/>
      <c r="D82" s="166"/>
      <c r="E82" s="166"/>
      <c r="F82" s="99"/>
      <c r="G82" s="99"/>
      <c r="H82" s="99"/>
      <c r="I82" s="99"/>
      <c r="J82" s="99"/>
      <c r="K82" s="99"/>
      <c r="L82" s="99"/>
      <c r="M82" s="99"/>
      <c r="N82" s="99"/>
      <c r="O82" s="99"/>
      <c r="P82" s="99"/>
      <c r="Q82" s="99"/>
      <c r="R82" s="99"/>
      <c r="S82" s="99"/>
      <c r="T82" s="99"/>
      <c r="U82" s="99"/>
      <c r="V82" s="99"/>
    </row>
    <row r="83" spans="1:22" s="96" customFormat="1" ht="13.5">
      <c r="A83" s="164" t="s">
        <v>67</v>
      </c>
      <c r="B83" s="165"/>
      <c r="C83" s="165"/>
      <c r="D83" s="166"/>
      <c r="E83" s="166"/>
      <c r="F83" s="99"/>
      <c r="G83" s="99"/>
      <c r="H83" s="99"/>
      <c r="I83" s="99"/>
      <c r="J83" s="99"/>
      <c r="K83" s="99"/>
      <c r="L83" s="99"/>
      <c r="M83" s="99"/>
      <c r="N83" s="99"/>
      <c r="O83" s="99"/>
      <c r="P83" s="99"/>
      <c r="Q83" s="99"/>
      <c r="R83" s="99"/>
      <c r="S83" s="99"/>
      <c r="T83" s="99"/>
      <c r="U83" s="99"/>
      <c r="V83" s="99"/>
    </row>
    <row r="84" spans="1:22" s="96" customFormat="1" ht="13.5">
      <c r="A84" s="164" t="s">
        <v>68</v>
      </c>
      <c r="B84" s="165"/>
      <c r="C84" s="165"/>
      <c r="D84" s="166"/>
      <c r="E84" s="166"/>
      <c r="F84" s="99"/>
      <c r="G84" s="99"/>
      <c r="H84" s="99"/>
      <c r="I84" s="99"/>
      <c r="J84" s="99"/>
      <c r="K84" s="99"/>
      <c r="L84" s="99"/>
      <c r="M84" s="99"/>
      <c r="N84" s="99"/>
      <c r="O84" s="99"/>
      <c r="P84" s="99"/>
      <c r="Q84" s="99"/>
      <c r="R84" s="99"/>
      <c r="S84" s="99"/>
      <c r="T84" s="99"/>
      <c r="U84" s="99"/>
      <c r="V84" s="99"/>
    </row>
    <row r="85" spans="1:22" s="96" customFormat="1" ht="13.5">
      <c r="A85" s="164" t="s">
        <v>69</v>
      </c>
      <c r="B85" s="165"/>
      <c r="C85" s="165"/>
      <c r="D85" s="166"/>
      <c r="E85" s="166"/>
      <c r="F85" s="99"/>
      <c r="G85" s="99"/>
      <c r="H85" s="99"/>
      <c r="I85" s="99"/>
      <c r="J85" s="99"/>
      <c r="K85" s="99"/>
      <c r="L85" s="99"/>
      <c r="M85" s="99"/>
      <c r="N85" s="99"/>
      <c r="O85" s="99"/>
      <c r="P85" s="99"/>
      <c r="Q85" s="99"/>
      <c r="R85" s="99"/>
      <c r="S85" s="99"/>
      <c r="T85" s="99"/>
      <c r="U85" s="99"/>
      <c r="V85" s="99"/>
    </row>
    <row r="86" spans="1:22" s="96" customFormat="1" ht="13.5">
      <c r="A86" s="164" t="s">
        <v>70</v>
      </c>
      <c r="B86" s="165"/>
      <c r="C86" s="165"/>
      <c r="D86" s="166"/>
      <c r="E86" s="166"/>
      <c r="F86" s="99"/>
      <c r="G86" s="99"/>
      <c r="H86" s="99"/>
      <c r="I86" s="99"/>
      <c r="J86" s="99"/>
      <c r="K86" s="99"/>
      <c r="L86" s="99"/>
      <c r="M86" s="99"/>
      <c r="N86" s="99"/>
      <c r="O86" s="99"/>
      <c r="P86" s="99"/>
      <c r="Q86" s="99"/>
      <c r="R86" s="99"/>
      <c r="S86" s="99"/>
      <c r="T86" s="99"/>
      <c r="U86" s="99"/>
      <c r="V86" s="99"/>
    </row>
    <row r="87" spans="1:22" s="96" customFormat="1" ht="13.5">
      <c r="A87" s="164" t="s">
        <v>71</v>
      </c>
      <c r="B87" s="165"/>
      <c r="C87" s="165"/>
      <c r="D87" s="166"/>
      <c r="E87" s="166"/>
      <c r="F87" s="99"/>
      <c r="G87" s="99"/>
      <c r="H87" s="99"/>
      <c r="I87" s="99"/>
      <c r="J87" s="99"/>
      <c r="K87" s="99"/>
      <c r="L87" s="99"/>
      <c r="M87" s="99"/>
      <c r="N87" s="99"/>
      <c r="O87" s="99"/>
      <c r="P87" s="99"/>
      <c r="Q87" s="99"/>
      <c r="R87" s="99"/>
      <c r="S87" s="99"/>
      <c r="T87" s="99"/>
      <c r="U87" s="99"/>
      <c r="V87" s="99"/>
    </row>
    <row r="88" spans="1:22" s="96" customFormat="1" ht="13.5">
      <c r="A88" s="164" t="s">
        <v>72</v>
      </c>
      <c r="B88" s="165"/>
      <c r="C88" s="165"/>
      <c r="D88" s="166"/>
      <c r="E88" s="166"/>
      <c r="F88" s="99"/>
      <c r="G88" s="99"/>
      <c r="H88" s="99"/>
      <c r="I88" s="99"/>
      <c r="J88" s="99"/>
      <c r="K88" s="99"/>
      <c r="L88" s="99"/>
      <c r="M88" s="99"/>
      <c r="N88" s="99"/>
      <c r="O88" s="99"/>
      <c r="P88" s="99"/>
      <c r="Q88" s="99"/>
      <c r="R88" s="99"/>
      <c r="S88" s="99"/>
      <c r="T88" s="99"/>
      <c r="U88" s="99"/>
      <c r="V88" s="99"/>
    </row>
    <row r="89" spans="1:22" s="96" customFormat="1" ht="13.5">
      <c r="A89" s="164" t="s">
        <v>73</v>
      </c>
      <c r="B89" s="165"/>
      <c r="C89" s="165"/>
      <c r="D89" s="166"/>
      <c r="E89" s="166"/>
      <c r="F89" s="99"/>
      <c r="G89" s="99"/>
      <c r="H89" s="99"/>
      <c r="I89" s="99"/>
      <c r="J89" s="99"/>
      <c r="K89" s="99"/>
      <c r="L89" s="99"/>
      <c r="M89" s="99"/>
      <c r="N89" s="99"/>
      <c r="O89" s="99"/>
      <c r="P89" s="99"/>
      <c r="Q89" s="99"/>
      <c r="R89" s="99"/>
      <c r="S89" s="99"/>
      <c r="T89" s="99"/>
      <c r="U89" s="99"/>
      <c r="V89" s="99"/>
    </row>
    <row r="90" spans="1:22" s="96" customFormat="1" ht="13.5">
      <c r="A90" s="164" t="s">
        <v>74</v>
      </c>
      <c r="B90" s="165"/>
      <c r="C90" s="165"/>
      <c r="D90" s="166"/>
      <c r="E90" s="166"/>
      <c r="F90" s="99"/>
      <c r="G90" s="99"/>
      <c r="H90" s="99"/>
      <c r="I90" s="99"/>
      <c r="J90" s="99"/>
      <c r="K90" s="99"/>
      <c r="L90" s="99"/>
      <c r="M90" s="99"/>
      <c r="N90" s="99"/>
      <c r="O90" s="99"/>
      <c r="P90" s="99"/>
      <c r="Q90" s="99"/>
      <c r="R90" s="99"/>
      <c r="S90" s="99"/>
      <c r="T90" s="99"/>
      <c r="U90" s="99"/>
      <c r="V90" s="99"/>
    </row>
    <row r="91" spans="1:22" s="96" customFormat="1" ht="13.5">
      <c r="A91" s="164" t="s">
        <v>75</v>
      </c>
      <c r="B91" s="165"/>
      <c r="C91" s="165"/>
      <c r="D91" s="166"/>
      <c r="E91" s="166"/>
      <c r="F91" s="99"/>
      <c r="G91" s="99"/>
      <c r="H91" s="99"/>
      <c r="I91" s="99"/>
      <c r="J91" s="99"/>
      <c r="K91" s="99"/>
      <c r="L91" s="99"/>
      <c r="M91" s="99"/>
      <c r="N91" s="99"/>
      <c r="O91" s="99"/>
      <c r="P91" s="99"/>
      <c r="Q91" s="99"/>
      <c r="R91" s="99"/>
      <c r="S91" s="99"/>
      <c r="T91" s="99"/>
      <c r="U91" s="99"/>
      <c r="V91" s="99"/>
    </row>
    <row r="92" spans="1:22" s="96" customFormat="1" ht="13.5">
      <c r="A92" s="164" t="s">
        <v>76</v>
      </c>
      <c r="B92" s="165"/>
      <c r="C92" s="165"/>
      <c r="D92" s="166"/>
      <c r="E92" s="166"/>
      <c r="F92" s="99"/>
      <c r="G92" s="99"/>
      <c r="H92" s="99"/>
      <c r="I92" s="99"/>
      <c r="J92" s="99"/>
      <c r="K92" s="99"/>
      <c r="L92" s="99"/>
      <c r="M92" s="99"/>
      <c r="N92" s="99"/>
      <c r="O92" s="99"/>
      <c r="P92" s="99"/>
      <c r="Q92" s="99"/>
      <c r="R92" s="99"/>
      <c r="S92" s="99"/>
      <c r="T92" s="99"/>
      <c r="U92" s="99"/>
      <c r="V92" s="99"/>
    </row>
    <row r="93" spans="1:22" s="96" customFormat="1" ht="14.25" thickBot="1">
      <c r="A93" s="167" t="s">
        <v>77</v>
      </c>
      <c r="B93" s="168"/>
      <c r="C93" s="168"/>
      <c r="D93" s="169"/>
      <c r="E93" s="169"/>
      <c r="F93" s="99"/>
      <c r="G93" s="99"/>
      <c r="H93" s="99"/>
      <c r="I93" s="99"/>
      <c r="J93" s="99"/>
      <c r="K93" s="99"/>
      <c r="L93" s="99"/>
      <c r="M93" s="99"/>
      <c r="N93" s="99"/>
      <c r="O93" s="99"/>
      <c r="P93" s="99"/>
      <c r="Q93" s="99"/>
      <c r="R93" s="99"/>
      <c r="S93" s="99"/>
      <c r="T93" s="99"/>
      <c r="U93" s="99"/>
      <c r="V93" s="99"/>
    </row>
    <row r="94" spans="1:22" ht="20.100000000000001" customHeight="1">
      <c r="A94" s="170"/>
      <c r="B94" s="170"/>
      <c r="E94" s="93"/>
      <c r="V94" s="94"/>
    </row>
    <row r="95" spans="1:22" ht="20.100000000000001" customHeight="1">
      <c r="A95" s="170"/>
      <c r="B95" s="170"/>
      <c r="E95" s="93"/>
      <c r="V95" s="94"/>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
  <sheetViews>
    <sheetView showZeros="0" tabSelected="1" view="pageBreakPreview" zoomScaleNormal="100" zoomScaleSheetLayoutView="100" workbookViewId="0">
      <selection activeCell="A9" sqref="A9"/>
    </sheetView>
  </sheetViews>
  <sheetFormatPr defaultColWidth="8.88671875" defaultRowHeight="20.25" customHeight="1"/>
  <cols>
    <col min="1" max="1" width="20.77734375" style="180" customWidth="1"/>
    <col min="2" max="2" width="25.77734375" style="180" customWidth="1"/>
    <col min="3" max="3" width="5.77734375" style="180" customWidth="1"/>
    <col min="4" max="4" width="6.6640625" style="180" bestFit="1" customWidth="1"/>
    <col min="5" max="5" width="9.44140625" style="180" bestFit="1" customWidth="1"/>
    <col min="6" max="6" width="10.44140625" style="180" bestFit="1" customWidth="1"/>
    <col min="7" max="7" width="9.44140625" style="180" bestFit="1" customWidth="1"/>
    <col min="8" max="8" width="10.44140625" style="180" bestFit="1" customWidth="1"/>
    <col min="9" max="9" width="6" style="180" bestFit="1" customWidth="1"/>
    <col min="10" max="10" width="7" style="180" bestFit="1" customWidth="1"/>
    <col min="11" max="11" width="10.44140625" style="180" bestFit="1" customWidth="1"/>
    <col min="12" max="12" width="12.77734375" style="180" customWidth="1"/>
    <col min="13" max="16384" width="8.88671875" style="180"/>
  </cols>
  <sheetData>
    <row r="1" spans="1:12" ht="20.25" customHeight="1">
      <c r="A1" s="366" t="s">
        <v>753</v>
      </c>
    </row>
    <row r="2" spans="1:12" ht="30" customHeight="1">
      <c r="A2" s="315" t="s">
        <v>701</v>
      </c>
      <c r="B2" s="325"/>
      <c r="C2" s="325"/>
      <c r="D2" s="325"/>
      <c r="E2" s="325"/>
      <c r="F2" s="325"/>
      <c r="G2" s="325"/>
      <c r="H2" s="325"/>
      <c r="I2" s="325"/>
      <c r="J2" s="325"/>
      <c r="K2" s="325"/>
      <c r="L2" s="325"/>
    </row>
    <row r="4" spans="1:12" ht="20.25" customHeight="1">
      <c r="L4" s="310" t="s">
        <v>698</v>
      </c>
    </row>
    <row r="5" spans="1:12" s="309" customFormat="1" ht="30" customHeight="1">
      <c r="A5" s="374" t="s">
        <v>192</v>
      </c>
      <c r="B5" s="374" t="s">
        <v>691</v>
      </c>
      <c r="C5" s="374" t="s">
        <v>692</v>
      </c>
      <c r="D5" s="374" t="s">
        <v>693</v>
      </c>
      <c r="E5" s="311" t="s">
        <v>694</v>
      </c>
      <c r="F5" s="311"/>
      <c r="G5" s="311" t="s">
        <v>695</v>
      </c>
      <c r="H5" s="311"/>
      <c r="I5" s="311" t="s">
        <v>696</v>
      </c>
      <c r="J5" s="311"/>
      <c r="K5" s="374" t="s">
        <v>7</v>
      </c>
      <c r="L5" s="374" t="s">
        <v>697</v>
      </c>
    </row>
    <row r="6" spans="1:12" ht="30" customHeight="1">
      <c r="A6" s="374"/>
      <c r="B6" s="374"/>
      <c r="C6" s="374"/>
      <c r="D6" s="374"/>
      <c r="E6" s="316" t="s">
        <v>699</v>
      </c>
      <c r="F6" s="316" t="s">
        <v>700</v>
      </c>
      <c r="G6" s="316" t="s">
        <v>699</v>
      </c>
      <c r="H6" s="316" t="s">
        <v>700</v>
      </c>
      <c r="I6" s="316" t="s">
        <v>699</v>
      </c>
      <c r="J6" s="316" t="s">
        <v>700</v>
      </c>
      <c r="K6" s="374"/>
      <c r="L6" s="374"/>
    </row>
    <row r="7" spans="1:12" ht="30" customHeight="1">
      <c r="A7" s="336" t="s">
        <v>711</v>
      </c>
      <c r="B7" s="336" t="s">
        <v>715</v>
      </c>
      <c r="C7" s="312" t="s">
        <v>720</v>
      </c>
      <c r="D7" s="314">
        <v>22</v>
      </c>
      <c r="E7" s="313"/>
      <c r="F7" s="313"/>
      <c r="G7" s="313"/>
      <c r="H7" s="313"/>
      <c r="I7" s="313"/>
      <c r="J7" s="313"/>
      <c r="K7" s="313"/>
      <c r="L7" s="314"/>
    </row>
    <row r="8" spans="1:12" ht="30" customHeight="1">
      <c r="A8" s="336" t="s">
        <v>714</v>
      </c>
      <c r="B8" s="336" t="s">
        <v>719</v>
      </c>
      <c r="C8" s="312" t="s">
        <v>720</v>
      </c>
      <c r="D8" s="314">
        <v>4</v>
      </c>
      <c r="E8" s="313"/>
      <c r="F8" s="313"/>
      <c r="G8" s="313"/>
      <c r="H8" s="313"/>
      <c r="I8" s="313"/>
      <c r="J8" s="313"/>
      <c r="K8" s="313"/>
      <c r="L8" s="314"/>
    </row>
    <row r="9" spans="1:12" ht="30" customHeight="1">
      <c r="A9" s="336" t="s">
        <v>758</v>
      </c>
      <c r="B9" s="336" t="s">
        <v>716</v>
      </c>
      <c r="C9" s="312" t="s">
        <v>720</v>
      </c>
      <c r="D9" s="314">
        <v>1</v>
      </c>
      <c r="E9" s="313"/>
      <c r="F9" s="313"/>
      <c r="G9" s="313"/>
      <c r="H9" s="313"/>
      <c r="I9" s="313"/>
      <c r="J9" s="313"/>
      <c r="K9" s="313"/>
      <c r="L9" s="314"/>
    </row>
    <row r="10" spans="1:12" ht="30" customHeight="1">
      <c r="A10" s="336" t="s">
        <v>759</v>
      </c>
      <c r="B10" s="336" t="s">
        <v>717</v>
      </c>
      <c r="C10" s="312" t="s">
        <v>720</v>
      </c>
      <c r="D10" s="314">
        <v>1</v>
      </c>
      <c r="E10" s="313"/>
      <c r="F10" s="313"/>
      <c r="G10" s="313"/>
      <c r="H10" s="313"/>
      <c r="I10" s="313"/>
      <c r="J10" s="313"/>
      <c r="K10" s="313"/>
      <c r="L10" s="314"/>
    </row>
    <row r="11" spans="1:12" ht="30" customHeight="1">
      <c r="A11" s="336" t="s">
        <v>760</v>
      </c>
      <c r="B11" s="336" t="s">
        <v>718</v>
      </c>
      <c r="C11" s="312" t="s">
        <v>720</v>
      </c>
      <c r="D11" s="314">
        <v>22</v>
      </c>
      <c r="E11" s="313"/>
      <c r="F11" s="313"/>
      <c r="G11" s="313"/>
      <c r="H11" s="313"/>
      <c r="I11" s="313"/>
      <c r="J11" s="313"/>
      <c r="K11" s="313"/>
      <c r="L11" s="314"/>
    </row>
    <row r="12" spans="1:12" ht="30" customHeight="1">
      <c r="A12" s="336" t="s">
        <v>735</v>
      </c>
      <c r="B12" s="336" t="s">
        <v>736</v>
      </c>
      <c r="C12" s="312" t="s">
        <v>721</v>
      </c>
      <c r="D12" s="314">
        <v>4</v>
      </c>
      <c r="E12" s="313"/>
      <c r="F12" s="313"/>
      <c r="G12" s="313"/>
      <c r="H12" s="313"/>
      <c r="I12" s="313"/>
      <c r="J12" s="313"/>
      <c r="K12" s="313"/>
      <c r="L12" s="314"/>
    </row>
    <row r="13" spans="1:12" ht="30" customHeight="1">
      <c r="A13" s="336" t="s">
        <v>730</v>
      </c>
      <c r="B13" s="336" t="s">
        <v>732</v>
      </c>
      <c r="C13" s="312" t="s">
        <v>728</v>
      </c>
      <c r="D13" s="314">
        <v>2.8085</v>
      </c>
      <c r="E13" s="313"/>
      <c r="F13" s="313"/>
      <c r="G13" s="313"/>
      <c r="H13" s="313"/>
      <c r="I13" s="313"/>
      <c r="J13" s="313"/>
      <c r="K13" s="313"/>
      <c r="L13" s="314" t="s">
        <v>734</v>
      </c>
    </row>
    <row r="14" spans="1:12" ht="30" customHeight="1">
      <c r="A14" s="336" t="s">
        <v>730</v>
      </c>
      <c r="B14" s="336" t="s">
        <v>731</v>
      </c>
      <c r="C14" s="312" t="s">
        <v>729</v>
      </c>
      <c r="D14" s="314">
        <v>2.8085</v>
      </c>
      <c r="E14" s="313"/>
      <c r="F14" s="313"/>
      <c r="G14" s="313"/>
      <c r="H14" s="313"/>
      <c r="I14" s="313"/>
      <c r="J14" s="313"/>
      <c r="K14" s="313"/>
      <c r="L14" s="314" t="s">
        <v>733</v>
      </c>
    </row>
    <row r="15" spans="1:12" ht="30" customHeight="1">
      <c r="A15" s="312" t="s">
        <v>727</v>
      </c>
      <c r="B15" s="314"/>
      <c r="C15" s="312"/>
      <c r="D15" s="314"/>
      <c r="E15" s="313"/>
      <c r="F15" s="313"/>
      <c r="G15" s="313"/>
      <c r="H15" s="313"/>
      <c r="I15" s="313"/>
      <c r="J15" s="313"/>
      <c r="K15" s="313"/>
      <c r="L15" s="314"/>
    </row>
    <row r="17" spans="2:2" ht="20.25" customHeight="1">
      <c r="B17" s="333"/>
    </row>
    <row r="18" spans="2:2" ht="20.25" customHeight="1">
      <c r="B18" s="333"/>
    </row>
    <row r="19" spans="2:2" ht="20.25" customHeight="1">
      <c r="B19" s="333"/>
    </row>
    <row r="20" spans="2:2" ht="20.25" customHeight="1">
      <c r="B20" s="333"/>
    </row>
    <row r="21" spans="2:2" ht="20.25" customHeight="1">
      <c r="B21" s="334"/>
    </row>
    <row r="22" spans="2:2" ht="20.25" customHeight="1">
      <c r="B22" s="335"/>
    </row>
    <row r="23" spans="2:2" ht="20.25" customHeight="1">
      <c r="B23" s="334"/>
    </row>
    <row r="24" spans="2:2" ht="20.25" customHeight="1">
      <c r="B24" s="335"/>
    </row>
  </sheetData>
  <mergeCells count="6">
    <mergeCell ref="L5:L6"/>
    <mergeCell ref="A5:A6"/>
    <mergeCell ref="B5:B6"/>
    <mergeCell ref="C5:C6"/>
    <mergeCell ref="D5:D6"/>
    <mergeCell ref="K5:K6"/>
  </mergeCells>
  <phoneticPr fontId="5" type="noConversion"/>
  <printOptions horizontalCentered="1"/>
  <pageMargins left="0.98425196850393704" right="0.98425196850393704" top="0.78740157480314965" bottom="0.78740157480314965" header="0.51181102362204722" footer="0.51181102362204722"/>
  <pageSetup paperSize="9" scale="79"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4"/>
  <sheetViews>
    <sheetView view="pageBreakPreview" zoomScaleNormal="100" zoomScaleSheetLayoutView="100" workbookViewId="0">
      <selection activeCell="C9" sqref="C9"/>
    </sheetView>
  </sheetViews>
  <sheetFormatPr defaultColWidth="8.88671875" defaultRowHeight="13.5"/>
  <cols>
    <col min="1" max="1" width="8.88671875" style="180"/>
    <col min="2" max="2" width="17.21875" style="180" bestFit="1" customWidth="1"/>
    <col min="3" max="3" width="24.109375" style="180" bestFit="1" customWidth="1"/>
    <col min="4" max="4" width="5.33203125" style="180" bestFit="1" customWidth="1"/>
    <col min="5" max="5" width="6.6640625" style="149" bestFit="1" customWidth="1"/>
    <col min="6" max="6" width="4.77734375" style="149" bestFit="1" customWidth="1"/>
    <col min="7" max="7" width="3" style="149" bestFit="1" customWidth="1"/>
    <col min="8" max="8" width="3.88671875" style="149" bestFit="1" customWidth="1"/>
    <col min="9" max="9" width="5.77734375" style="149" bestFit="1" customWidth="1"/>
    <col min="10" max="10" width="4.77734375" style="149" bestFit="1" customWidth="1"/>
    <col min="11" max="11" width="3" style="149" bestFit="1" customWidth="1"/>
    <col min="12" max="12" width="3.88671875" style="149" bestFit="1" customWidth="1"/>
    <col min="13" max="14" width="4.77734375" style="149" bestFit="1" customWidth="1"/>
    <col min="15" max="15" width="2.109375" style="149" bestFit="1" customWidth="1"/>
    <col min="16" max="17" width="3.88671875" style="149" bestFit="1" customWidth="1"/>
    <col min="18" max="18" width="4.77734375" style="149" bestFit="1" customWidth="1"/>
    <col min="19" max="19" width="2.109375" style="149" bestFit="1" customWidth="1"/>
    <col min="20" max="20" width="3" style="149" bestFit="1" customWidth="1"/>
    <col min="21" max="21" width="9.33203125" style="180" customWidth="1"/>
    <col min="22" max="22" width="10.21875" style="180" bestFit="1" customWidth="1"/>
    <col min="23" max="23" width="9.33203125" style="180" customWidth="1"/>
    <col min="24" max="24" width="10.21875" style="180" bestFit="1" customWidth="1"/>
    <col min="25" max="25" width="11.6640625" style="180" customWidth="1"/>
    <col min="26" max="16384" width="8.88671875" style="180"/>
  </cols>
  <sheetData>
    <row r="1" spans="1:25" ht="18.75">
      <c r="A1" s="366" t="s">
        <v>754</v>
      </c>
    </row>
    <row r="2" spans="1:25" ht="30" customHeight="1">
      <c r="A2" s="315" t="s">
        <v>702</v>
      </c>
      <c r="B2" s="325"/>
      <c r="C2" s="325"/>
      <c r="D2" s="325"/>
      <c r="E2" s="329"/>
      <c r="F2" s="329"/>
      <c r="G2" s="329"/>
      <c r="H2" s="329"/>
      <c r="I2" s="329"/>
      <c r="J2" s="329"/>
      <c r="K2" s="329"/>
      <c r="L2" s="329"/>
      <c r="M2" s="329"/>
      <c r="N2" s="329"/>
      <c r="O2" s="329"/>
      <c r="P2" s="329"/>
      <c r="Q2" s="329"/>
      <c r="R2" s="329"/>
      <c r="S2" s="329"/>
      <c r="T2" s="329"/>
      <c r="U2" s="325"/>
      <c r="V2" s="325"/>
      <c r="W2" s="325"/>
      <c r="X2" s="325"/>
      <c r="Y2" s="325"/>
    </row>
    <row r="4" spans="1:25" ht="20.25" customHeight="1">
      <c r="Y4" s="310"/>
    </row>
    <row r="5" spans="1:25" s="309" customFormat="1" ht="30" customHeight="1">
      <c r="A5" s="374" t="s">
        <v>689</v>
      </c>
      <c r="B5" s="374" t="s">
        <v>690</v>
      </c>
      <c r="C5" s="374" t="s">
        <v>691</v>
      </c>
      <c r="D5" s="374" t="s">
        <v>692</v>
      </c>
      <c r="E5" s="375" t="s">
        <v>703</v>
      </c>
      <c r="F5" s="376"/>
      <c r="G5" s="376"/>
      <c r="H5" s="376"/>
      <c r="I5" s="376"/>
      <c r="J5" s="376"/>
      <c r="K5" s="376"/>
      <c r="L5" s="376"/>
      <c r="M5" s="376"/>
      <c r="N5" s="376"/>
      <c r="O5" s="376"/>
      <c r="P5" s="376"/>
      <c r="Q5" s="376"/>
      <c r="R5" s="376"/>
      <c r="S5" s="376"/>
      <c r="T5" s="377"/>
      <c r="U5" s="326" t="s">
        <v>704</v>
      </c>
      <c r="V5" s="326"/>
      <c r="W5" s="326"/>
      <c r="X5" s="326"/>
      <c r="Y5" s="374" t="s">
        <v>697</v>
      </c>
    </row>
    <row r="6" spans="1:25" ht="30" customHeight="1">
      <c r="A6" s="374"/>
      <c r="B6" s="374"/>
      <c r="C6" s="374"/>
      <c r="D6" s="374"/>
      <c r="E6" s="378"/>
      <c r="F6" s="379"/>
      <c r="G6" s="379"/>
      <c r="H6" s="379"/>
      <c r="I6" s="379"/>
      <c r="J6" s="379"/>
      <c r="K6" s="379"/>
      <c r="L6" s="379"/>
      <c r="M6" s="379"/>
      <c r="N6" s="379"/>
      <c r="O6" s="379"/>
      <c r="P6" s="379"/>
      <c r="Q6" s="379"/>
      <c r="R6" s="379"/>
      <c r="S6" s="379"/>
      <c r="T6" s="380"/>
      <c r="U6" s="327" t="s">
        <v>705</v>
      </c>
      <c r="V6" s="328" t="s">
        <v>706</v>
      </c>
      <c r="W6" s="328" t="s">
        <v>707</v>
      </c>
      <c r="X6" s="328" t="s">
        <v>708</v>
      </c>
      <c r="Y6" s="374"/>
    </row>
    <row r="7" spans="1:25" ht="50.1" customHeight="1">
      <c r="A7" s="314">
        <v>1</v>
      </c>
      <c r="B7" s="314" t="s">
        <v>711</v>
      </c>
      <c r="C7" s="336" t="s">
        <v>715</v>
      </c>
      <c r="D7" s="312" t="s">
        <v>720</v>
      </c>
      <c r="E7" s="330">
        <v>22</v>
      </c>
      <c r="F7" s="331" t="s">
        <v>720</v>
      </c>
      <c r="G7" s="331"/>
      <c r="H7" s="331"/>
      <c r="I7" s="331"/>
      <c r="J7" s="331"/>
      <c r="K7" s="331"/>
      <c r="L7" s="331"/>
      <c r="M7" s="331"/>
      <c r="N7" s="331"/>
      <c r="O7" s="331"/>
      <c r="P7" s="331"/>
      <c r="Q7" s="331"/>
      <c r="R7" s="331"/>
      <c r="S7" s="331"/>
      <c r="T7" s="332"/>
      <c r="U7" s="314">
        <v>1</v>
      </c>
      <c r="V7" s="314">
        <v>22</v>
      </c>
      <c r="W7" s="314"/>
      <c r="X7" s="314">
        <v>22</v>
      </c>
      <c r="Y7" s="314"/>
    </row>
    <row r="8" spans="1:25" ht="50.1" customHeight="1">
      <c r="A8" s="314">
        <f>+A7+1</f>
        <v>2</v>
      </c>
      <c r="B8" s="314" t="s">
        <v>714</v>
      </c>
      <c r="C8" s="336" t="s">
        <v>719</v>
      </c>
      <c r="D8" s="312" t="s">
        <v>720</v>
      </c>
      <c r="E8" s="330">
        <v>4</v>
      </c>
      <c r="F8" s="331" t="s">
        <v>720</v>
      </c>
      <c r="G8" s="331"/>
      <c r="H8" s="331"/>
      <c r="I8" s="331"/>
      <c r="J8" s="331"/>
      <c r="K8" s="331"/>
      <c r="L8" s="331"/>
      <c r="M8" s="331"/>
      <c r="N8" s="331"/>
      <c r="O8" s="331"/>
      <c r="P8" s="331"/>
      <c r="Q8" s="331"/>
      <c r="R8" s="331"/>
      <c r="S8" s="331"/>
      <c r="T8" s="332"/>
      <c r="U8" s="314">
        <v>1</v>
      </c>
      <c r="V8" s="314">
        <v>4</v>
      </c>
      <c r="W8" s="314"/>
      <c r="X8" s="314">
        <v>4</v>
      </c>
      <c r="Y8" s="314"/>
    </row>
    <row r="9" spans="1:25" ht="50.1" customHeight="1">
      <c r="A9" s="314">
        <f t="shared" ref="A9:A14" si="0">+A8+1</f>
        <v>3</v>
      </c>
      <c r="B9" s="314" t="s">
        <v>712</v>
      </c>
      <c r="C9" s="336" t="s">
        <v>716</v>
      </c>
      <c r="D9" s="312" t="s">
        <v>720</v>
      </c>
      <c r="E9" s="330">
        <v>1</v>
      </c>
      <c r="F9" s="331" t="s">
        <v>720</v>
      </c>
      <c r="G9" s="331"/>
      <c r="H9" s="331"/>
      <c r="I9" s="331"/>
      <c r="J9" s="331"/>
      <c r="K9" s="331"/>
      <c r="L9" s="331"/>
      <c r="M9" s="331"/>
      <c r="N9" s="331"/>
      <c r="O9" s="331"/>
      <c r="P9" s="331"/>
      <c r="Q9" s="331"/>
      <c r="R9" s="331"/>
      <c r="S9" s="331"/>
      <c r="T9" s="332"/>
      <c r="U9" s="314">
        <v>1</v>
      </c>
      <c r="V9" s="314">
        <v>1</v>
      </c>
      <c r="W9" s="314"/>
      <c r="X9" s="314">
        <v>1</v>
      </c>
      <c r="Y9" s="314"/>
    </row>
    <row r="10" spans="1:25" ht="50.1" customHeight="1">
      <c r="A10" s="314">
        <f t="shared" si="0"/>
        <v>4</v>
      </c>
      <c r="B10" s="314" t="s">
        <v>712</v>
      </c>
      <c r="C10" s="336" t="s">
        <v>717</v>
      </c>
      <c r="D10" s="312" t="s">
        <v>720</v>
      </c>
      <c r="E10" s="330">
        <v>1</v>
      </c>
      <c r="F10" s="331" t="s">
        <v>720</v>
      </c>
      <c r="G10" s="331"/>
      <c r="H10" s="331"/>
      <c r="I10" s="331"/>
      <c r="J10" s="331"/>
      <c r="K10" s="331"/>
      <c r="L10" s="331"/>
      <c r="M10" s="331"/>
      <c r="N10" s="331"/>
      <c r="O10" s="331"/>
      <c r="P10" s="331"/>
      <c r="Q10" s="331"/>
      <c r="R10" s="331"/>
      <c r="S10" s="331"/>
      <c r="T10" s="332"/>
      <c r="U10" s="314">
        <v>1</v>
      </c>
      <c r="V10" s="314">
        <v>1</v>
      </c>
      <c r="W10" s="314"/>
      <c r="X10" s="314">
        <v>1</v>
      </c>
      <c r="Y10" s="314"/>
    </row>
    <row r="11" spans="1:25" ht="50.1" customHeight="1">
      <c r="A11" s="314">
        <f t="shared" si="0"/>
        <v>5</v>
      </c>
      <c r="B11" s="314" t="s">
        <v>713</v>
      </c>
      <c r="C11" s="336" t="s">
        <v>718</v>
      </c>
      <c r="D11" s="312" t="s">
        <v>720</v>
      </c>
      <c r="E11" s="330">
        <v>22</v>
      </c>
      <c r="F11" s="331" t="s">
        <v>720</v>
      </c>
      <c r="G11" s="331"/>
      <c r="H11" s="331"/>
      <c r="I11" s="331"/>
      <c r="J11" s="331"/>
      <c r="K11" s="331"/>
      <c r="L11" s="331"/>
      <c r="M11" s="331"/>
      <c r="N11" s="331"/>
      <c r="O11" s="331"/>
      <c r="P11" s="331"/>
      <c r="Q11" s="331"/>
      <c r="R11" s="331"/>
      <c r="S11" s="331"/>
      <c r="T11" s="332"/>
      <c r="U11" s="314">
        <v>1</v>
      </c>
      <c r="V11" s="314">
        <v>22</v>
      </c>
      <c r="W11" s="314"/>
      <c r="X11" s="314">
        <v>22</v>
      </c>
      <c r="Y11" s="314"/>
    </row>
    <row r="12" spans="1:25" ht="50.1" customHeight="1">
      <c r="A12" s="314">
        <f t="shared" si="0"/>
        <v>6</v>
      </c>
      <c r="B12" s="314" t="s">
        <v>743</v>
      </c>
      <c r="C12" s="336" t="s">
        <v>744</v>
      </c>
      <c r="D12" s="312" t="s">
        <v>721</v>
      </c>
      <c r="E12" s="330">
        <v>4</v>
      </c>
      <c r="F12" s="331" t="s">
        <v>721</v>
      </c>
      <c r="G12" s="331"/>
      <c r="H12" s="331"/>
      <c r="I12" s="331"/>
      <c r="J12" s="331"/>
      <c r="K12" s="331"/>
      <c r="L12" s="331"/>
      <c r="M12" s="331"/>
      <c r="N12" s="331"/>
      <c r="O12" s="331"/>
      <c r="P12" s="331"/>
      <c r="Q12" s="331"/>
      <c r="R12" s="331"/>
      <c r="S12" s="331"/>
      <c r="T12" s="332"/>
      <c r="U12" s="314">
        <v>1</v>
      </c>
      <c r="V12" s="314">
        <v>4</v>
      </c>
      <c r="W12" s="314"/>
      <c r="X12" s="314">
        <v>4</v>
      </c>
      <c r="Y12" s="314"/>
    </row>
    <row r="13" spans="1:25" ht="50.1" customHeight="1">
      <c r="A13" s="314">
        <f t="shared" si="0"/>
        <v>7</v>
      </c>
      <c r="B13" s="314" t="s">
        <v>745</v>
      </c>
      <c r="C13" s="336" t="s">
        <v>746</v>
      </c>
      <c r="D13" s="312" t="s">
        <v>728</v>
      </c>
      <c r="E13" s="363">
        <v>101.03</v>
      </c>
      <c r="F13" s="331" t="s">
        <v>749</v>
      </c>
      <c r="G13" s="331">
        <v>22</v>
      </c>
      <c r="H13" s="331" t="s">
        <v>751</v>
      </c>
      <c r="I13" s="331">
        <v>26.26</v>
      </c>
      <c r="J13" s="331" t="s">
        <v>748</v>
      </c>
      <c r="K13" s="331">
        <v>22</v>
      </c>
      <c r="L13" s="331" t="s">
        <v>750</v>
      </c>
      <c r="M13" s="331">
        <v>0.83</v>
      </c>
      <c r="N13" s="331" t="s">
        <v>748</v>
      </c>
      <c r="O13" s="331">
        <v>4</v>
      </c>
      <c r="P13" s="331" t="s">
        <v>750</v>
      </c>
      <c r="Q13" s="331">
        <v>1.2</v>
      </c>
      <c r="R13" s="331" t="s">
        <v>748</v>
      </c>
      <c r="S13" s="331">
        <v>4</v>
      </c>
      <c r="T13" s="332" t="s">
        <v>752</v>
      </c>
      <c r="U13" s="314">
        <v>1</v>
      </c>
      <c r="V13" s="364">
        <v>2.8085</v>
      </c>
      <c r="W13" s="314"/>
      <c r="X13" s="364">
        <v>2.8085</v>
      </c>
      <c r="Y13" s="314"/>
    </row>
    <row r="14" spans="1:25" ht="50.1" customHeight="1">
      <c r="A14" s="314">
        <f t="shared" si="0"/>
        <v>8</v>
      </c>
      <c r="B14" s="314" t="s">
        <v>745</v>
      </c>
      <c r="C14" s="336" t="s">
        <v>747</v>
      </c>
      <c r="D14" s="312" t="s">
        <v>728</v>
      </c>
      <c r="E14" s="363">
        <v>101.03</v>
      </c>
      <c r="F14" s="331" t="s">
        <v>749</v>
      </c>
      <c r="G14" s="331">
        <v>22</v>
      </c>
      <c r="H14" s="331" t="s">
        <v>751</v>
      </c>
      <c r="I14" s="331">
        <v>26.26</v>
      </c>
      <c r="J14" s="331" t="s">
        <v>748</v>
      </c>
      <c r="K14" s="331">
        <v>22</v>
      </c>
      <c r="L14" s="331" t="s">
        <v>750</v>
      </c>
      <c r="M14" s="331">
        <v>0.83</v>
      </c>
      <c r="N14" s="331" t="s">
        <v>748</v>
      </c>
      <c r="O14" s="331">
        <v>4</v>
      </c>
      <c r="P14" s="331" t="s">
        <v>750</v>
      </c>
      <c r="Q14" s="331">
        <v>1.2</v>
      </c>
      <c r="R14" s="331" t="s">
        <v>748</v>
      </c>
      <c r="S14" s="331">
        <v>4</v>
      </c>
      <c r="T14" s="332" t="s">
        <v>752</v>
      </c>
      <c r="U14" s="314">
        <v>1</v>
      </c>
      <c r="V14" s="364">
        <v>2.8085</v>
      </c>
      <c r="W14" s="314"/>
      <c r="X14" s="364">
        <v>2.8085</v>
      </c>
      <c r="Y14" s="314"/>
    </row>
  </sheetData>
  <mergeCells count="6">
    <mergeCell ref="Y5:Y6"/>
    <mergeCell ref="E5:T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62"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14"/>
  <sheetViews>
    <sheetView view="pageBreakPreview" zoomScaleNormal="130" zoomScaleSheetLayoutView="100" workbookViewId="0">
      <selection activeCell="E6" sqref="E6"/>
    </sheetView>
  </sheetViews>
  <sheetFormatPr defaultColWidth="8.88671875" defaultRowHeight="13.5"/>
  <cols>
    <col min="1" max="1" width="19.44140625" style="338" customWidth="1"/>
    <col min="2" max="2" width="24.6640625" style="339" customWidth="1"/>
    <col min="3" max="3" width="5.77734375" style="340" customWidth="1"/>
    <col min="4" max="4" width="5.77734375" style="350" customWidth="1"/>
    <col min="5" max="5" width="14.5546875" style="351" customWidth="1"/>
    <col min="6" max="7" width="18.77734375" style="351" customWidth="1"/>
    <col min="8" max="16384" width="8.88671875" style="340"/>
  </cols>
  <sheetData>
    <row r="1" spans="1:7" ht="20.25" customHeight="1">
      <c r="A1" s="366" t="s">
        <v>755</v>
      </c>
      <c r="D1" s="341"/>
      <c r="E1" s="341"/>
      <c r="F1" s="341"/>
      <c r="G1" s="341"/>
    </row>
    <row r="2" spans="1:7" ht="30" customHeight="1">
      <c r="A2" s="354" t="s">
        <v>741</v>
      </c>
      <c r="B2" s="343"/>
      <c r="C2" s="342"/>
      <c r="D2" s="342"/>
      <c r="E2" s="342"/>
      <c r="F2" s="342"/>
      <c r="G2" s="342"/>
    </row>
    <row r="3" spans="1:7" ht="20.25" customHeight="1">
      <c r="D3" s="341"/>
      <c r="E3" s="341"/>
      <c r="F3" s="341"/>
      <c r="G3" s="341"/>
    </row>
    <row r="4" spans="1:7" ht="20.25" customHeight="1">
      <c r="C4" s="344"/>
      <c r="D4" s="341"/>
      <c r="E4" s="341"/>
      <c r="F4" s="341"/>
      <c r="G4" s="357" t="s">
        <v>500</v>
      </c>
    </row>
    <row r="5" spans="1:7" ht="39.950000000000003" customHeight="1">
      <c r="A5" s="358" t="s">
        <v>192</v>
      </c>
      <c r="B5" s="345" t="s">
        <v>740</v>
      </c>
      <c r="C5" s="346" t="s">
        <v>499</v>
      </c>
      <c r="D5" s="347" t="s">
        <v>737</v>
      </c>
      <c r="E5" s="347" t="s">
        <v>738</v>
      </c>
      <c r="F5" s="347" t="s">
        <v>739</v>
      </c>
      <c r="G5" s="347" t="s">
        <v>119</v>
      </c>
    </row>
    <row r="6" spans="1:7" ht="39.950000000000003" customHeight="1">
      <c r="A6" s="359" t="s">
        <v>711</v>
      </c>
      <c r="B6" s="360" t="s">
        <v>715</v>
      </c>
      <c r="C6" s="346" t="s">
        <v>720</v>
      </c>
      <c r="D6" s="356">
        <f>+물량산출서!X7</f>
        <v>22</v>
      </c>
      <c r="E6" s="355" t="e">
        <f>+#REF!</f>
        <v>#REF!</v>
      </c>
      <c r="F6" s="353" t="e">
        <f>ROUNDDOWN(D6*E6,)</f>
        <v>#REF!</v>
      </c>
      <c r="G6" s="347"/>
    </row>
    <row r="7" spans="1:7" ht="39.950000000000003" customHeight="1">
      <c r="A7" s="359" t="s">
        <v>712</v>
      </c>
      <c r="B7" s="360" t="s">
        <v>716</v>
      </c>
      <c r="C7" s="346" t="s">
        <v>720</v>
      </c>
      <c r="D7" s="356">
        <f>+물량산출서!X9</f>
        <v>1</v>
      </c>
      <c r="E7" s="355" t="e">
        <f>+#REF!</f>
        <v>#REF!</v>
      </c>
      <c r="F7" s="353" t="e">
        <f>ROUNDDOWN(D7*E7,)</f>
        <v>#REF!</v>
      </c>
      <c r="G7" s="353"/>
    </row>
    <row r="8" spans="1:7" ht="39.950000000000003" customHeight="1">
      <c r="A8" s="359" t="s">
        <v>712</v>
      </c>
      <c r="B8" s="360" t="s">
        <v>717</v>
      </c>
      <c r="C8" s="346" t="s">
        <v>720</v>
      </c>
      <c r="D8" s="356">
        <f>+물량산출서!X10</f>
        <v>1</v>
      </c>
      <c r="E8" s="355" t="e">
        <f>+#REF!</f>
        <v>#REF!</v>
      </c>
      <c r="F8" s="353" t="e">
        <f t="shared" ref="F8:F11" si="0">ROUNDDOWN(D8*E8,)</f>
        <v>#REF!</v>
      </c>
      <c r="G8" s="353"/>
    </row>
    <row r="9" spans="1:7" ht="39.950000000000003" customHeight="1">
      <c r="A9" s="359" t="s">
        <v>713</v>
      </c>
      <c r="B9" s="360" t="s">
        <v>718</v>
      </c>
      <c r="C9" s="346" t="s">
        <v>720</v>
      </c>
      <c r="D9" s="356">
        <f>+물량산출서!X11</f>
        <v>22</v>
      </c>
      <c r="E9" s="355" t="e">
        <f>+#REF!</f>
        <v>#REF!</v>
      </c>
      <c r="F9" s="353" t="e">
        <f t="shared" si="0"/>
        <v>#REF!</v>
      </c>
      <c r="G9" s="353"/>
    </row>
    <row r="10" spans="1:7" ht="39.950000000000003" customHeight="1">
      <c r="A10" s="359" t="s">
        <v>722</v>
      </c>
      <c r="B10" s="360" t="s">
        <v>723</v>
      </c>
      <c r="C10" s="346" t="s">
        <v>724</v>
      </c>
      <c r="D10" s="356">
        <v>1</v>
      </c>
      <c r="E10" s="355" t="e">
        <f>#REF!</f>
        <v>#REF!</v>
      </c>
      <c r="F10" s="353" t="e">
        <f t="shared" si="0"/>
        <v>#REF!</v>
      </c>
      <c r="G10" s="353"/>
    </row>
    <row r="11" spans="1:7" ht="39.950000000000003" customHeight="1">
      <c r="A11" s="359" t="s">
        <v>725</v>
      </c>
      <c r="B11" s="360" t="s">
        <v>726</v>
      </c>
      <c r="C11" s="346" t="s">
        <v>724</v>
      </c>
      <c r="D11" s="356">
        <v>1</v>
      </c>
      <c r="E11" s="355" t="e">
        <f>#REF!</f>
        <v>#REF!</v>
      </c>
      <c r="F11" s="353" t="e">
        <f t="shared" si="0"/>
        <v>#REF!</v>
      </c>
      <c r="G11" s="353"/>
    </row>
    <row r="12" spans="1:7" ht="39.950000000000003" customHeight="1">
      <c r="A12" s="361" t="s">
        <v>7</v>
      </c>
      <c r="B12" s="362"/>
      <c r="C12" s="346"/>
      <c r="D12" s="352"/>
      <c r="E12" s="353"/>
      <c r="F12" s="353" t="e">
        <f>SUM(F6:F11)</f>
        <v>#REF!</v>
      </c>
      <c r="G12" s="353"/>
    </row>
    <row r="13" spans="1:7" ht="20.25" customHeight="1">
      <c r="A13" s="337"/>
      <c r="B13" s="340"/>
      <c r="D13" s="348"/>
      <c r="E13" s="349"/>
      <c r="F13" s="349"/>
      <c r="G13" s="349"/>
    </row>
    <row r="14" spans="1:7" ht="20.25" customHeight="1">
      <c r="A14" s="337"/>
      <c r="B14" s="340"/>
      <c r="D14" s="348"/>
      <c r="E14" s="349"/>
      <c r="F14" s="349"/>
      <c r="G14" s="349"/>
    </row>
  </sheetData>
  <phoneticPr fontId="5" type="noConversion"/>
  <printOptions horizontalCentered="1"/>
  <pageMargins left="0.98425196850393704" right="0.98425196850393704" top="0.78740157480314965" bottom="0.78740157480314965" header="0.51181102362204722" footer="0.51181102362204722"/>
  <pageSetup paperSize="9" fitToHeight="1000" orientation="landscape" copies="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FF0000"/>
    <pageSetUpPr fitToPage="1"/>
  </sheetPr>
  <dimension ref="A1:V43"/>
  <sheetViews>
    <sheetView view="pageBreakPreview" zoomScaleNormal="100" zoomScaleSheetLayoutView="100" workbookViewId="0"/>
  </sheetViews>
  <sheetFormatPr defaultColWidth="7.44140625" defaultRowHeight="20.100000000000001" customHeight="1"/>
  <cols>
    <col min="1" max="1" width="16.77734375" style="94" customWidth="1"/>
    <col min="2" max="2" width="24.5546875" style="94" customWidth="1"/>
    <col min="3" max="3" width="18" style="94" customWidth="1"/>
    <col min="4" max="4" width="13.21875" style="94" customWidth="1"/>
    <col min="5" max="5" width="3.88671875" style="94" customWidth="1"/>
    <col min="6" max="16384" width="7.44140625" style="94"/>
  </cols>
  <sheetData>
    <row r="1" spans="1:6" ht="20.100000000000001" customHeight="1">
      <c r="A1" s="200" t="str">
        <f>"&lt; 표 "&amp;F1&amp;" &gt;"</f>
        <v>&lt; 표 3-1-5 &gt;</v>
      </c>
      <c r="B1" s="91"/>
      <c r="C1" s="91"/>
      <c r="D1" s="92"/>
      <c r="F1" s="201" t="s">
        <v>476</v>
      </c>
    </row>
    <row r="2" spans="1:6" ht="22.5">
      <c r="A2" s="95" t="s">
        <v>323</v>
      </c>
      <c r="B2" s="95"/>
      <c r="C2" s="95"/>
      <c r="D2" s="92"/>
    </row>
    <row r="3" spans="1:6" s="96" customFormat="1" ht="20.100000000000001" customHeight="1">
      <c r="B3" s="209"/>
      <c r="C3" s="209"/>
      <c r="D3" s="98" t="s">
        <v>322</v>
      </c>
      <c r="E3" s="209"/>
    </row>
    <row r="4" spans="1:6" s="205" customFormat="1" ht="27">
      <c r="A4" s="202" t="s">
        <v>174</v>
      </c>
      <c r="B4" s="203" t="s">
        <v>175</v>
      </c>
      <c r="C4" s="203" t="s">
        <v>2</v>
      </c>
      <c r="D4" s="204" t="s">
        <v>263</v>
      </c>
      <c r="E4" s="220"/>
      <c r="F4" s="220"/>
    </row>
    <row r="5" spans="1:6" s="96" customFormat="1" ht="21" customHeight="1">
      <c r="A5" s="207" t="s">
        <v>176</v>
      </c>
      <c r="B5" s="207" t="s">
        <v>177</v>
      </c>
      <c r="C5" s="381" t="s">
        <v>235</v>
      </c>
      <c r="D5" s="208">
        <v>8.9999999999999993E-3</v>
      </c>
    </row>
    <row r="6" spans="1:6" s="96" customFormat="1" ht="21" customHeight="1">
      <c r="A6" s="234" t="s">
        <v>178</v>
      </c>
      <c r="B6" s="235" t="s">
        <v>179</v>
      </c>
      <c r="C6" s="382"/>
      <c r="D6" s="212">
        <v>4.0000000000000001E-3</v>
      </c>
    </row>
    <row r="7" spans="1:6" s="96" customFormat="1" ht="21" customHeight="1">
      <c r="A7" s="236" t="s">
        <v>180</v>
      </c>
      <c r="B7" s="236"/>
      <c r="C7" s="382"/>
      <c r="D7" s="213">
        <v>5.0000000000000001E-3</v>
      </c>
    </row>
    <row r="8" spans="1:6" s="96" customFormat="1" ht="21" customHeight="1">
      <c r="A8" s="236" t="s">
        <v>181</v>
      </c>
      <c r="B8" s="236"/>
      <c r="C8" s="382"/>
      <c r="D8" s="213">
        <v>1.4999999999999999E-2</v>
      </c>
    </row>
    <row r="9" spans="1:6" s="96" customFormat="1" ht="21" customHeight="1">
      <c r="A9" s="236" t="s">
        <v>182</v>
      </c>
      <c r="B9" s="236" t="s">
        <v>183</v>
      </c>
      <c r="C9" s="382"/>
      <c r="D9" s="213">
        <v>5.0000000000000001E-3</v>
      </c>
    </row>
    <row r="10" spans="1:6" s="96" customFormat="1" ht="27">
      <c r="A10" s="236" t="s">
        <v>184</v>
      </c>
      <c r="B10" s="236" t="s">
        <v>260</v>
      </c>
      <c r="C10" s="382"/>
      <c r="D10" s="213">
        <v>1.7999999999999999E-2</v>
      </c>
    </row>
    <row r="11" spans="1:6" s="96" customFormat="1" ht="21" customHeight="1">
      <c r="A11" s="236" t="s">
        <v>184</v>
      </c>
      <c r="B11" s="236" t="s">
        <v>185</v>
      </c>
      <c r="C11" s="382"/>
      <c r="D11" s="213">
        <v>8.0000000000000002E-3</v>
      </c>
    </row>
    <row r="12" spans="1:6" s="96" customFormat="1" ht="21" customHeight="1">
      <c r="A12" s="236" t="s">
        <v>186</v>
      </c>
      <c r="B12" s="236"/>
      <c r="C12" s="382"/>
      <c r="D12" s="213">
        <v>1.0999999999999999E-2</v>
      </c>
    </row>
    <row r="13" spans="1:6" s="96" customFormat="1" ht="21" customHeight="1">
      <c r="A13" s="236" t="s">
        <v>187</v>
      </c>
      <c r="B13" s="236"/>
      <c r="C13" s="382"/>
      <c r="D13" s="213">
        <v>6.0000000000000001E-3</v>
      </c>
    </row>
    <row r="14" spans="1:6" s="96" customFormat="1" ht="21" customHeight="1">
      <c r="A14" s="236" t="s">
        <v>188</v>
      </c>
      <c r="B14" s="236" t="s">
        <v>189</v>
      </c>
      <c r="C14" s="382"/>
      <c r="D14" s="213">
        <v>7.0000000000000001E-3</v>
      </c>
    </row>
    <row r="15" spans="1:6" s="96" customFormat="1" ht="21" customHeight="1">
      <c r="A15" s="236" t="s">
        <v>188</v>
      </c>
      <c r="B15" s="236" t="s">
        <v>190</v>
      </c>
      <c r="C15" s="382"/>
      <c r="D15" s="213">
        <v>3.0000000000000001E-3</v>
      </c>
    </row>
    <row r="16" spans="1:6" s="96" customFormat="1" ht="21" customHeight="1">
      <c r="A16" s="236" t="s">
        <v>188</v>
      </c>
      <c r="B16" s="236" t="s">
        <v>82</v>
      </c>
      <c r="C16" s="382"/>
      <c r="D16" s="213">
        <v>5.0000000000000001E-3</v>
      </c>
    </row>
    <row r="17" spans="1:7" s="96" customFormat="1" ht="21" customHeight="1">
      <c r="A17" s="236" t="s">
        <v>197</v>
      </c>
      <c r="B17" s="236" t="s">
        <v>198</v>
      </c>
      <c r="C17" s="382"/>
      <c r="D17" s="213">
        <v>8.0000000000000002E-3</v>
      </c>
    </row>
    <row r="18" spans="1:7" s="96" customFormat="1" ht="21" customHeight="1">
      <c r="A18" s="236" t="s">
        <v>8</v>
      </c>
      <c r="B18" s="236" t="s">
        <v>196</v>
      </c>
      <c r="C18" s="383"/>
      <c r="D18" s="237">
        <v>3.0000000000000001E-3</v>
      </c>
    </row>
    <row r="19" spans="1:7" s="96" customFormat="1" ht="21.75" customHeight="1">
      <c r="A19" s="238" t="s">
        <v>5</v>
      </c>
      <c r="B19" s="238"/>
      <c r="C19" s="238"/>
      <c r="D19" s="232">
        <f>+D18</f>
        <v>3.0000000000000001E-3</v>
      </c>
      <c r="E19" s="216"/>
      <c r="F19" s="216"/>
      <c r="G19" s="216"/>
    </row>
    <row r="20" spans="1:7" s="96" customFormat="1" ht="15.75" customHeight="1">
      <c r="A20" s="214" t="s">
        <v>191</v>
      </c>
      <c r="B20" s="214"/>
      <c r="C20" s="214"/>
      <c r="D20" s="99"/>
      <c r="E20" s="211"/>
      <c r="F20" s="211"/>
      <c r="G20" s="211"/>
    </row>
    <row r="21" spans="1:7" s="96" customFormat="1" ht="15.75" customHeight="1">
      <c r="A21" s="218" t="s">
        <v>756</v>
      </c>
      <c r="B21" s="214"/>
      <c r="C21" s="214"/>
      <c r="D21" s="99"/>
      <c r="E21" s="211"/>
      <c r="F21" s="211"/>
      <c r="G21" s="211"/>
    </row>
    <row r="22" spans="1:7" s="96" customFormat="1" ht="15.75" customHeight="1">
      <c r="A22" s="214" t="s">
        <v>488</v>
      </c>
      <c r="B22" s="214"/>
      <c r="C22" s="214"/>
      <c r="D22" s="99"/>
      <c r="E22" s="211"/>
      <c r="F22" s="211"/>
      <c r="G22" s="211"/>
    </row>
    <row r="23" spans="1:7" s="96" customFormat="1" ht="15.75" customHeight="1">
      <c r="A23" s="214" t="s">
        <v>261</v>
      </c>
      <c r="B23" s="99"/>
      <c r="C23" s="99"/>
      <c r="D23" s="99"/>
      <c r="E23" s="211"/>
      <c r="F23" s="211"/>
    </row>
    <row r="24" spans="1:7" s="210" customFormat="1" ht="15.75" customHeight="1">
      <c r="A24" s="214" t="e">
        <f>#REF!</f>
        <v>#REF!</v>
      </c>
      <c r="B24" s="99"/>
      <c r="C24" s="99"/>
      <c r="D24" s="99"/>
      <c r="E24" s="239"/>
      <c r="F24" s="211"/>
      <c r="G24" s="211"/>
    </row>
    <row r="25" spans="1:7" s="210" customFormat="1" ht="15.75" customHeight="1">
      <c r="A25" s="161" t="s">
        <v>510</v>
      </c>
      <c r="B25" s="99"/>
      <c r="C25" s="99"/>
      <c r="D25" s="99"/>
      <c r="E25" s="239"/>
      <c r="F25" s="211"/>
      <c r="G25" s="211"/>
    </row>
    <row r="26" spans="1:7" s="96" customFormat="1" ht="15.75" customHeight="1">
      <c r="A26" s="233" t="s">
        <v>305</v>
      </c>
      <c r="B26" s="99"/>
      <c r="C26" s="99"/>
      <c r="D26" s="99"/>
      <c r="E26" s="216"/>
      <c r="F26" s="211"/>
      <c r="G26" s="211"/>
    </row>
    <row r="27" spans="1:7" s="96" customFormat="1" ht="15.75" customHeight="1">
      <c r="A27" s="233" t="s">
        <v>306</v>
      </c>
      <c r="B27" s="99"/>
      <c r="C27" s="99"/>
      <c r="D27" s="99"/>
      <c r="E27" s="216"/>
      <c r="F27" s="211"/>
      <c r="G27" s="211"/>
    </row>
    <row r="28" spans="1:7" s="96" customFormat="1" ht="15.75" customHeight="1">
      <c r="A28" s="233" t="s">
        <v>307</v>
      </c>
      <c r="B28" s="99"/>
      <c r="C28" s="99"/>
      <c r="D28" s="99"/>
      <c r="E28" s="216"/>
      <c r="F28" s="211"/>
      <c r="G28" s="211"/>
    </row>
    <row r="29" spans="1:7" s="96" customFormat="1" ht="15.75" customHeight="1">
      <c r="A29" s="233" t="s">
        <v>308</v>
      </c>
      <c r="B29" s="99"/>
      <c r="C29" s="99"/>
      <c r="D29" s="99"/>
      <c r="E29" s="216"/>
      <c r="F29" s="211"/>
      <c r="G29" s="211"/>
    </row>
    <row r="30" spans="1:7" s="96" customFormat="1" ht="15.75" customHeight="1">
      <c r="A30" s="233" t="s">
        <v>309</v>
      </c>
      <c r="B30" s="99"/>
      <c r="C30" s="99"/>
      <c r="D30" s="99"/>
      <c r="F30" s="211"/>
      <c r="G30" s="211"/>
    </row>
    <row r="31" spans="1:7" s="96" customFormat="1" ht="15.75" customHeight="1">
      <c r="A31" s="233" t="s">
        <v>310</v>
      </c>
      <c r="B31" s="99"/>
      <c r="C31" s="99"/>
      <c r="D31" s="99"/>
      <c r="F31" s="211"/>
      <c r="G31" s="211"/>
    </row>
    <row r="32" spans="1:7" s="96" customFormat="1" ht="15.75" customHeight="1">
      <c r="A32" s="233" t="s">
        <v>311</v>
      </c>
      <c r="B32" s="99"/>
      <c r="C32" s="99"/>
      <c r="D32" s="99"/>
    </row>
    <row r="33" spans="1:22" s="96" customFormat="1" ht="15.75" customHeight="1">
      <c r="A33" s="233" t="s">
        <v>312</v>
      </c>
      <c r="B33" s="99"/>
      <c r="C33" s="99"/>
      <c r="D33" s="99"/>
    </row>
    <row r="34" spans="1:22" s="96" customFormat="1" ht="14.25" customHeight="1">
      <c r="A34" s="233" t="s">
        <v>313</v>
      </c>
      <c r="B34" s="99"/>
      <c r="C34" s="99"/>
      <c r="D34" s="99"/>
    </row>
    <row r="35" spans="1:22" s="96" customFormat="1" ht="14.25" customHeight="1">
      <c r="A35" s="233" t="s">
        <v>314</v>
      </c>
      <c r="B35" s="99"/>
      <c r="C35" s="99"/>
      <c r="D35" s="99"/>
    </row>
    <row r="36" spans="1:22" s="96" customFormat="1" ht="14.25" customHeight="1">
      <c r="A36" s="233" t="s">
        <v>315</v>
      </c>
      <c r="B36" s="99"/>
      <c r="C36" s="99"/>
      <c r="D36" s="99"/>
    </row>
    <row r="37" spans="1:22" s="96" customFormat="1" ht="14.25" customHeight="1">
      <c r="A37" s="233" t="s">
        <v>519</v>
      </c>
      <c r="B37" s="99"/>
      <c r="C37" s="99"/>
      <c r="D37" s="99"/>
    </row>
    <row r="38" spans="1:22" s="96" customFormat="1" ht="22.5" customHeight="1">
      <c r="A38" s="214"/>
      <c r="B38" s="99"/>
      <c r="C38" s="99"/>
      <c r="D38" s="99"/>
    </row>
    <row r="39" spans="1:22" ht="29.25" customHeight="1">
      <c r="A39" s="240" t="s">
        <v>95</v>
      </c>
      <c r="B39" s="240"/>
      <c r="C39" s="240"/>
      <c r="D39" s="240"/>
      <c r="E39" s="240"/>
      <c r="F39" s="240"/>
      <c r="G39" s="240"/>
      <c r="H39" s="240"/>
      <c r="I39" s="240"/>
      <c r="J39" s="240"/>
      <c r="K39" s="240"/>
      <c r="L39" s="240"/>
      <c r="M39" s="240"/>
      <c r="N39" s="240"/>
      <c r="O39" s="240"/>
      <c r="P39" s="240"/>
      <c r="Q39" s="240"/>
      <c r="R39" s="240"/>
      <c r="S39" s="240"/>
      <c r="T39" s="240"/>
      <c r="U39" s="240"/>
      <c r="V39" s="240"/>
    </row>
    <row r="40" spans="1:22" s="96" customFormat="1" ht="91.5" customHeight="1">
      <c r="A40" s="384" t="s">
        <v>484</v>
      </c>
      <c r="B40" s="385"/>
      <c r="C40" s="385"/>
      <c r="D40" s="385"/>
      <c r="E40" s="385"/>
      <c r="F40" s="241"/>
      <c r="G40" s="241"/>
      <c r="H40" s="241"/>
      <c r="I40" s="241"/>
      <c r="J40" s="241"/>
      <c r="K40" s="241"/>
      <c r="L40" s="241"/>
      <c r="M40" s="241"/>
      <c r="N40" s="242"/>
      <c r="O40" s="243"/>
      <c r="P40" s="243"/>
      <c r="Q40" s="243"/>
      <c r="R40" s="243"/>
      <c r="S40" s="243"/>
      <c r="T40" s="243"/>
      <c r="U40" s="243"/>
      <c r="V40" s="243"/>
    </row>
    <row r="41" spans="1:22" s="96" customFormat="1" ht="91.5" customHeight="1">
      <c r="A41" s="384" t="s">
        <v>485</v>
      </c>
      <c r="B41" s="385"/>
      <c r="C41" s="385"/>
      <c r="D41" s="385"/>
      <c r="E41" s="385"/>
      <c r="F41" s="241"/>
      <c r="G41" s="241"/>
      <c r="H41" s="241"/>
      <c r="I41" s="241"/>
      <c r="J41" s="241"/>
      <c r="K41" s="241"/>
      <c r="L41" s="242"/>
      <c r="M41" s="243"/>
      <c r="N41" s="243"/>
      <c r="O41" s="243"/>
      <c r="P41" s="243"/>
      <c r="Q41" s="243"/>
      <c r="R41" s="243"/>
      <c r="S41" s="243"/>
      <c r="T41" s="243"/>
      <c r="U41" s="243"/>
      <c r="V41" s="243"/>
    </row>
    <row r="42" spans="1:22" s="96" customFormat="1" ht="91.5" customHeight="1">
      <c r="A42" s="384" t="s">
        <v>486</v>
      </c>
      <c r="B42" s="385"/>
      <c r="C42" s="385"/>
      <c r="D42" s="385"/>
      <c r="E42" s="385"/>
      <c r="F42" s="241"/>
      <c r="G42" s="241"/>
      <c r="H42" s="241"/>
      <c r="I42" s="241"/>
      <c r="J42" s="241"/>
      <c r="K42" s="241"/>
      <c r="L42" s="241"/>
      <c r="M42" s="241"/>
      <c r="N42" s="242"/>
      <c r="O42" s="243"/>
      <c r="P42" s="243"/>
      <c r="Q42" s="243"/>
      <c r="R42" s="243"/>
      <c r="S42" s="243"/>
      <c r="T42" s="243"/>
      <c r="U42" s="243"/>
      <c r="V42" s="243"/>
    </row>
    <row r="43" spans="1:22" s="96" customFormat="1" ht="91.5" customHeight="1">
      <c r="A43" s="384" t="s">
        <v>487</v>
      </c>
      <c r="B43" s="385"/>
      <c r="C43" s="385"/>
      <c r="D43" s="385"/>
      <c r="E43" s="385"/>
      <c r="F43" s="241"/>
      <c r="G43" s="241"/>
      <c r="H43" s="241"/>
      <c r="I43" s="241"/>
      <c r="J43" s="241"/>
      <c r="K43" s="241"/>
      <c r="L43" s="241"/>
      <c r="M43" s="241"/>
      <c r="N43" s="241"/>
      <c r="O43" s="241"/>
      <c r="P43" s="241"/>
      <c r="Q43" s="241"/>
      <c r="R43" s="241"/>
      <c r="S43" s="241"/>
      <c r="T43" s="241"/>
      <c r="U43" s="241"/>
      <c r="V43" s="242"/>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0000"/>
    <pageSetUpPr fitToPage="1"/>
  </sheetPr>
  <dimension ref="A1:H42"/>
  <sheetViews>
    <sheetView showZeros="0" view="pageBreakPreview" zoomScaleNormal="100" zoomScaleSheetLayoutView="100" workbookViewId="0"/>
  </sheetViews>
  <sheetFormatPr defaultColWidth="7.44140625" defaultRowHeight="20.100000000000001" customHeight="1"/>
  <cols>
    <col min="1" max="1" width="26.44140625" style="221" customWidth="1"/>
    <col min="2" max="4" width="15.6640625" style="221" customWidth="1"/>
    <col min="5" max="5" width="3.5546875" style="221" customWidth="1"/>
    <col min="6" max="6" width="0" style="221" hidden="1" customWidth="1"/>
    <col min="7" max="16384" width="7.44140625" style="221"/>
  </cols>
  <sheetData>
    <row r="1" spans="1:8" ht="20.100000000000001" customHeight="1">
      <c r="A1" s="200" t="str">
        <f>"&lt; 표 "&amp;F1&amp;" &gt;"</f>
        <v>&lt; 표 3-1-6 &gt;</v>
      </c>
      <c r="B1" s="222"/>
      <c r="C1" s="215"/>
      <c r="D1" s="215"/>
      <c r="E1" s="215"/>
      <c r="F1" s="201" t="s">
        <v>498</v>
      </c>
    </row>
    <row r="2" spans="1:8" ht="22.5">
      <c r="A2" s="223" t="s">
        <v>324</v>
      </c>
      <c r="B2" s="223"/>
      <c r="C2" s="215"/>
      <c r="D2" s="215"/>
    </row>
    <row r="3" spans="1:8" ht="20.100000000000001" customHeight="1">
      <c r="A3" s="224"/>
      <c r="B3" s="224"/>
      <c r="C3" s="215"/>
      <c r="D3" s="215"/>
      <c r="E3" s="215"/>
    </row>
    <row r="4" spans="1:8" s="216" customFormat="1" ht="20.100000000000001" customHeight="1">
      <c r="D4" s="225" t="s">
        <v>322</v>
      </c>
      <c r="E4" s="225"/>
      <c r="F4" s="209"/>
    </row>
    <row r="5" spans="1:8" s="205" customFormat="1" ht="50.25" customHeight="1">
      <c r="A5" s="202" t="s">
        <v>6</v>
      </c>
      <c r="B5" s="203" t="s">
        <v>2</v>
      </c>
      <c r="C5" s="204" t="s">
        <v>3</v>
      </c>
      <c r="D5" s="204" t="s">
        <v>4</v>
      </c>
      <c r="E5" s="226"/>
      <c r="F5" s="220"/>
    </row>
    <row r="6" spans="1:8" s="216" customFormat="1" ht="50.25" customHeight="1">
      <c r="A6" s="207" t="s">
        <v>258</v>
      </c>
      <c r="B6" s="386" t="s">
        <v>94</v>
      </c>
      <c r="C6" s="208">
        <v>2.3E-2</v>
      </c>
      <c r="D6" s="208"/>
      <c r="E6" s="217"/>
    </row>
    <row r="7" spans="1:8" s="211" customFormat="1" ht="50.25" customHeight="1">
      <c r="A7" s="227" t="s">
        <v>259</v>
      </c>
      <c r="B7" s="383"/>
      <c r="C7" s="228">
        <v>2.3E-2</v>
      </c>
      <c r="D7" s="229"/>
      <c r="E7" s="230"/>
      <c r="F7" s="216"/>
    </row>
    <row r="8" spans="1:8" s="216" customFormat="1" ht="50.25" customHeight="1">
      <c r="A8" s="231" t="s">
        <v>120</v>
      </c>
      <c r="B8" s="231"/>
      <c r="C8" s="232">
        <f>+C7</f>
        <v>2.3E-2</v>
      </c>
      <c r="D8" s="206"/>
      <c r="E8" s="217"/>
    </row>
    <row r="9" spans="1:8" s="216" customFormat="1" ht="24" customHeight="1">
      <c r="A9" s="233" t="s">
        <v>262</v>
      </c>
      <c r="B9" s="233"/>
      <c r="C9" s="218"/>
      <c r="D9" s="218"/>
      <c r="E9" s="218"/>
      <c r="G9" s="211"/>
      <c r="H9" s="211"/>
    </row>
    <row r="10" spans="1:8" s="216" customFormat="1" ht="24" customHeight="1">
      <c r="A10" s="218" t="str">
        <f>환경보전비!A21</f>
        <v xml:space="preserve">     ① 예정가격 작성요령(행정안전부 예규 제271호, 2023.12.21.)</v>
      </c>
      <c r="B10" s="233"/>
      <c r="C10" s="218"/>
      <c r="D10" s="218"/>
      <c r="E10" s="218"/>
      <c r="G10" s="218"/>
      <c r="H10" s="211"/>
    </row>
    <row r="11" spans="1:8" s="216" customFormat="1" ht="24" customHeight="1">
      <c r="A11" s="233" t="s">
        <v>483</v>
      </c>
      <c r="B11" s="233"/>
      <c r="C11" s="218"/>
      <c r="D11" s="218"/>
      <c r="E11" s="218"/>
      <c r="G11" s="233"/>
      <c r="H11" s="211"/>
    </row>
    <row r="12" spans="1:8" s="216" customFormat="1" ht="24" customHeight="1">
      <c r="A12" s="233" t="s">
        <v>325</v>
      </c>
      <c r="B12" s="233"/>
      <c r="C12" s="218"/>
      <c r="D12" s="218"/>
      <c r="E12" s="218"/>
      <c r="G12" s="211"/>
      <c r="H12" s="211"/>
    </row>
    <row r="13" spans="1:8" s="211" customFormat="1" ht="24" customHeight="1">
      <c r="A13" s="233" t="e">
        <f>환경보전비!A24</f>
        <v>#REF!</v>
      </c>
      <c r="B13" s="233"/>
      <c r="C13" s="219"/>
      <c r="D13" s="219"/>
      <c r="E13" s="219"/>
      <c r="F13" s="225"/>
    </row>
    <row r="14" spans="1:8" s="216" customFormat="1" ht="24" customHeight="1">
      <c r="A14" s="233" t="s">
        <v>502</v>
      </c>
      <c r="B14" s="233"/>
      <c r="C14" s="218"/>
      <c r="D14" s="218"/>
      <c r="E14" s="218"/>
    </row>
    <row r="15" spans="1:8" s="216" customFormat="1" ht="22.5" customHeight="1">
      <c r="B15" s="233"/>
      <c r="C15" s="218"/>
      <c r="D15" s="218"/>
      <c r="E15" s="218"/>
    </row>
    <row r="16" spans="1:8" s="216" customFormat="1" ht="22.5" customHeight="1">
      <c r="B16" s="233"/>
      <c r="C16" s="218"/>
      <c r="D16" s="218"/>
      <c r="E16" s="218"/>
    </row>
    <row r="17" spans="1:5" s="216" customFormat="1" ht="22.5" customHeight="1">
      <c r="B17" s="233"/>
      <c r="C17" s="218"/>
      <c r="D17" s="218"/>
      <c r="E17" s="218"/>
    </row>
    <row r="18" spans="1:5" s="216" customFormat="1" ht="22.5" customHeight="1">
      <c r="B18" s="233"/>
      <c r="C18" s="218"/>
      <c r="D18" s="218"/>
      <c r="E18" s="218"/>
    </row>
    <row r="19" spans="1:5" s="216" customFormat="1" ht="22.5" customHeight="1">
      <c r="B19" s="233"/>
      <c r="C19" s="218"/>
      <c r="D19" s="218"/>
      <c r="E19" s="218"/>
    </row>
    <row r="20" spans="1:5" s="216" customFormat="1" ht="22.5" customHeight="1">
      <c r="B20" s="233"/>
      <c r="C20" s="218"/>
      <c r="D20" s="218"/>
      <c r="E20" s="218"/>
    </row>
    <row r="21" spans="1:5" s="216" customFormat="1" ht="22.5" customHeight="1">
      <c r="A21" s="233"/>
      <c r="B21" s="233"/>
      <c r="C21" s="218"/>
      <c r="D21" s="218"/>
      <c r="E21" s="218"/>
    </row>
    <row r="22" spans="1:5" s="216" customFormat="1" ht="18" customHeight="1">
      <c r="A22" s="233"/>
      <c r="B22" s="233"/>
    </row>
    <row r="23" spans="1:5" s="216" customFormat="1" ht="18" customHeight="1">
      <c r="A23" s="233"/>
    </row>
    <row r="24" spans="1:5" s="216" customFormat="1" ht="20.100000000000001" customHeight="1">
      <c r="A24" s="233"/>
    </row>
    <row r="25" spans="1:5" s="216" customFormat="1" ht="20.100000000000001" customHeight="1">
      <c r="A25" s="233"/>
    </row>
    <row r="26" spans="1:5" s="216" customFormat="1" ht="20.100000000000001" customHeight="1">
      <c r="A26" s="233"/>
    </row>
    <row r="27" spans="1:5" s="216" customFormat="1" ht="20.100000000000001" customHeight="1">
      <c r="A27" s="233"/>
    </row>
    <row r="28" spans="1:5" s="216" customFormat="1" ht="20.100000000000001" customHeight="1">
      <c r="A28" s="233"/>
    </row>
    <row r="29" spans="1:5" s="216" customFormat="1" ht="20.100000000000001" customHeight="1"/>
    <row r="30" spans="1:5" s="216" customFormat="1" ht="20.100000000000001" customHeight="1"/>
    <row r="31" spans="1:5" s="216" customFormat="1" ht="20.100000000000001" customHeight="1"/>
    <row r="32" spans="1:5" s="216" customFormat="1" ht="20.100000000000001" customHeight="1"/>
    <row r="33" s="216" customFormat="1" ht="20.100000000000001" customHeight="1"/>
    <row r="34" s="216" customFormat="1" ht="20.100000000000001" customHeight="1"/>
    <row r="35" s="216" customFormat="1" ht="20.100000000000001" customHeight="1"/>
    <row r="36" s="216" customFormat="1" ht="20.100000000000001" customHeight="1"/>
    <row r="37" s="216" customFormat="1" ht="20.100000000000001" customHeight="1"/>
    <row r="38" s="216" customFormat="1" ht="20.100000000000001" customHeight="1"/>
    <row r="39" s="216" customFormat="1" ht="20.100000000000001" customHeight="1"/>
    <row r="40" s="216" customFormat="1" ht="20.100000000000001" customHeight="1"/>
    <row r="41" s="216" customFormat="1" ht="20.100000000000001" customHeight="1"/>
    <row r="42" s="216" customFormat="1" ht="20.100000000000001" customHeight="1"/>
  </sheetData>
  <mergeCells count="1">
    <mergeCell ref="B6:B7"/>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FF00"/>
    <pageSetUpPr fitToPage="1"/>
  </sheetPr>
  <dimension ref="A1:G14"/>
  <sheetViews>
    <sheetView view="pageBreakPreview" zoomScaleNormal="100" zoomScaleSheetLayoutView="100" workbookViewId="0">
      <selection activeCell="E6" sqref="E6:E8"/>
    </sheetView>
  </sheetViews>
  <sheetFormatPr defaultColWidth="8" defaultRowHeight="20.100000000000001" customHeight="1"/>
  <cols>
    <col min="1" max="1" width="19.6640625" style="285" customWidth="1"/>
    <col min="2" max="2" width="21.5546875" style="285" customWidth="1"/>
    <col min="3" max="3" width="13.5546875" style="285" customWidth="1"/>
    <col min="4" max="4" width="8.21875" style="285" customWidth="1"/>
    <col min="5" max="5" width="14.88671875" style="285" customWidth="1"/>
    <col min="6" max="16384" width="8" style="285"/>
  </cols>
  <sheetData>
    <row r="1" spans="1:7" ht="18.75">
      <c r="A1" s="200" t="str">
        <f>"&lt; 표 "&amp;G1&amp;" &gt;"</f>
        <v>&lt; 표 3-2 &gt;</v>
      </c>
      <c r="B1" s="284"/>
      <c r="C1" s="284"/>
      <c r="D1" s="284"/>
      <c r="E1" s="284"/>
      <c r="G1" s="201" t="s">
        <v>477</v>
      </c>
    </row>
    <row r="2" spans="1:7" ht="22.5">
      <c r="A2" s="286" t="s">
        <v>265</v>
      </c>
      <c r="B2" s="284"/>
      <c r="C2" s="284"/>
      <c r="D2" s="284"/>
      <c r="E2" s="284"/>
    </row>
    <row r="3" spans="1:7" ht="13.5"/>
    <row r="4" spans="1:7" ht="13.5">
      <c r="A4" s="96"/>
      <c r="E4" s="287" t="s">
        <v>193</v>
      </c>
    </row>
    <row r="5" spans="1:7" ht="60" customHeight="1">
      <c r="A5" s="288" t="s">
        <v>266</v>
      </c>
      <c r="B5" s="289" t="s">
        <v>194</v>
      </c>
      <c r="C5" s="289" t="s">
        <v>195</v>
      </c>
      <c r="D5" s="290" t="s">
        <v>267</v>
      </c>
      <c r="E5" s="290" t="s">
        <v>268</v>
      </c>
    </row>
    <row r="6" spans="1:7" ht="60" customHeight="1">
      <c r="A6" s="291" t="s">
        <v>272</v>
      </c>
      <c r="B6" s="292" t="s">
        <v>295</v>
      </c>
      <c r="C6" s="293"/>
      <c r="D6" s="294">
        <f>공사이행!C11</f>
        <v>7.7000000000000001E-5</v>
      </c>
      <c r="E6" s="295">
        <f>+ROUNDDOWN(C6*D6,0)</f>
        <v>0</v>
      </c>
    </row>
    <row r="7" spans="1:7" ht="60" customHeight="1">
      <c r="A7" s="234" t="s">
        <v>274</v>
      </c>
      <c r="B7" s="296" t="s">
        <v>269</v>
      </c>
      <c r="C7" s="297"/>
      <c r="D7" s="298">
        <f>건설하도급대금!D12</f>
        <v>8.0999999999999996E-4</v>
      </c>
      <c r="E7" s="299">
        <f>+ROUNDDOWN(C7*D7,0)</f>
        <v>0</v>
      </c>
    </row>
    <row r="8" spans="1:7" ht="60" customHeight="1">
      <c r="A8" s="300" t="s">
        <v>273</v>
      </c>
      <c r="B8" s="301" t="s">
        <v>269</v>
      </c>
      <c r="C8" s="302"/>
      <c r="D8" s="303">
        <f>건설기계지급보증!D15</f>
        <v>1E-3</v>
      </c>
      <c r="E8" s="304">
        <f>+ROUNDDOWN(C8*D8,0)</f>
        <v>0</v>
      </c>
    </row>
    <row r="9" spans="1:7" ht="60" customHeight="1">
      <c r="A9" s="238" t="s">
        <v>270</v>
      </c>
      <c r="B9" s="305"/>
      <c r="C9" s="306"/>
      <c r="D9" s="307"/>
      <c r="E9" s="308">
        <f>SUM(E6:E8)</f>
        <v>0</v>
      </c>
    </row>
    <row r="10" spans="1:7" ht="21.75" customHeight="1">
      <c r="A10" s="285" t="s">
        <v>271</v>
      </c>
    </row>
    <row r="11" spans="1:7" ht="21.75" customHeight="1">
      <c r="A11" s="285" t="s">
        <v>264</v>
      </c>
    </row>
    <row r="12" spans="1:7" ht="21.75" customHeight="1">
      <c r="A12" s="285" t="str">
        <f>"     - 공사이행보증수수료 : "&amp;공사이행!A1&amp;" 참조"</f>
        <v xml:space="preserve">     - 공사이행보증수수료 : &lt; 표 3-2-1 &gt; 참조</v>
      </c>
    </row>
    <row r="13" spans="1:7" ht="21.75" customHeight="1">
      <c r="A13" s="285" t="str">
        <f>"     - 건설하도급 지급보증서 발급수수료 : "&amp;건설하도급대금!A1&amp;" 참조"</f>
        <v xml:space="preserve">     - 건설하도급 지급보증서 발급수수료 : &lt; 표 3-2-2 &gt; 참조</v>
      </c>
    </row>
    <row r="14" spans="1:7" ht="20.100000000000001" customHeight="1">
      <c r="A14" s="285"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tabColor rgb="FFFFFF00"/>
    <pageSetUpPr fitToPage="1"/>
  </sheetPr>
  <dimension ref="A1:F27"/>
  <sheetViews>
    <sheetView view="pageBreakPreview" zoomScaleNormal="100" zoomScaleSheetLayoutView="100" workbookViewId="0">
      <selection activeCell="E6" sqref="E6:E8"/>
    </sheetView>
  </sheetViews>
  <sheetFormatPr defaultColWidth="7.44140625" defaultRowHeight="20.100000000000001" customHeight="1"/>
  <cols>
    <col min="1" max="1" width="15.5546875" style="94" customWidth="1"/>
    <col min="2" max="2" width="30.109375" style="94" customWidth="1"/>
    <col min="3" max="4" width="13.44140625" style="94" customWidth="1"/>
    <col min="5" max="16384" width="7.44140625" style="276"/>
  </cols>
  <sheetData>
    <row r="1" spans="1:6" ht="20.25">
      <c r="A1" s="200" t="str">
        <f>"&lt; 표 "&amp;F1&amp;" &gt;"</f>
        <v>&lt; 표 3-2-1 &gt;</v>
      </c>
      <c r="B1" s="92"/>
      <c r="C1" s="92"/>
      <c r="D1" s="92"/>
      <c r="F1" s="201" t="s">
        <v>478</v>
      </c>
    </row>
    <row r="2" spans="1:6" ht="22.5">
      <c r="A2" s="244" t="s">
        <v>280</v>
      </c>
      <c r="B2" s="92"/>
      <c r="C2" s="92"/>
      <c r="D2" s="92"/>
    </row>
    <row r="3" spans="1:6" ht="20.25">
      <c r="A3" s="97"/>
      <c r="B3" s="92"/>
      <c r="C3" s="92"/>
      <c r="D3" s="92"/>
    </row>
    <row r="4" spans="1:6" s="210" customFormat="1" ht="14.25">
      <c r="A4" s="277"/>
      <c r="B4" s="96"/>
      <c r="D4" s="98" t="s">
        <v>1</v>
      </c>
    </row>
    <row r="5" spans="1:6" s="247" customFormat="1" ht="48" customHeight="1">
      <c r="A5" s="246" t="s">
        <v>277</v>
      </c>
      <c r="B5" s="202" t="s">
        <v>281</v>
      </c>
      <c r="C5" s="246" t="s">
        <v>234</v>
      </c>
      <c r="D5" s="246" t="s">
        <v>245</v>
      </c>
    </row>
    <row r="6" spans="1:6" s="210" customFormat="1" ht="39.950000000000003" customHeight="1">
      <c r="A6" s="278" t="s">
        <v>505</v>
      </c>
      <c r="B6" s="248" t="s">
        <v>514</v>
      </c>
      <c r="C6" s="279">
        <v>1.4100000000000001E-4</v>
      </c>
      <c r="D6" s="273"/>
    </row>
    <row r="7" spans="1:6" s="210" customFormat="1" ht="45" customHeight="1">
      <c r="A7" s="278" t="s">
        <v>504</v>
      </c>
      <c r="B7" s="248" t="s">
        <v>515</v>
      </c>
      <c r="C7" s="279">
        <v>1.02E-4</v>
      </c>
      <c r="D7" s="273"/>
    </row>
    <row r="8" spans="1:6" s="210" customFormat="1" ht="45" customHeight="1">
      <c r="A8" s="278" t="s">
        <v>503</v>
      </c>
      <c r="B8" s="248" t="s">
        <v>516</v>
      </c>
      <c r="C8" s="280">
        <v>7.7000000000000001E-5</v>
      </c>
      <c r="D8" s="273"/>
    </row>
    <row r="9" spans="1:6" s="210" customFormat="1" ht="45" customHeight="1">
      <c r="A9" s="278" t="s">
        <v>279</v>
      </c>
      <c r="B9" s="248" t="s">
        <v>517</v>
      </c>
      <c r="C9" s="281">
        <v>6.3E-5</v>
      </c>
      <c r="D9" s="273"/>
    </row>
    <row r="10" spans="1:6" s="210" customFormat="1" ht="39.950000000000003" customHeight="1">
      <c r="A10" s="238" t="s">
        <v>278</v>
      </c>
      <c r="B10" s="248" t="s">
        <v>518</v>
      </c>
      <c r="C10" s="281">
        <v>5.0000000000000002E-5</v>
      </c>
      <c r="D10" s="273"/>
    </row>
    <row r="11" spans="1:6" s="210" customFormat="1" ht="48" customHeight="1">
      <c r="A11" s="282" t="s">
        <v>238</v>
      </c>
      <c r="B11" s="249"/>
      <c r="C11" s="283">
        <f>C8</f>
        <v>7.7000000000000001E-5</v>
      </c>
      <c r="D11" s="271"/>
    </row>
    <row r="12" spans="1:6" s="210" customFormat="1" ht="21.75" customHeight="1">
      <c r="A12" s="214" t="s">
        <v>320</v>
      </c>
      <c r="B12" s="250"/>
      <c r="C12" s="251"/>
      <c r="D12" s="251"/>
    </row>
    <row r="13" spans="1:6" s="210" customFormat="1" ht="21.75" customHeight="1">
      <c r="A13" s="214" t="s">
        <v>321</v>
      </c>
      <c r="B13" s="250"/>
      <c r="C13" s="251"/>
      <c r="D13" s="251"/>
    </row>
    <row r="14" spans="1:6" s="210" customFormat="1" ht="21.75" customHeight="1">
      <c r="A14" s="233" t="s">
        <v>709</v>
      </c>
      <c r="B14" s="250"/>
      <c r="C14" s="251"/>
      <c r="D14" s="251"/>
    </row>
    <row r="15" spans="1:6" s="210" customFormat="1" ht="21.75" customHeight="1">
      <c r="A15" s="214" t="s">
        <v>239</v>
      </c>
      <c r="B15" s="250"/>
      <c r="C15" s="251"/>
      <c r="D15" s="251"/>
    </row>
    <row r="16" spans="1:6" s="210" customFormat="1" ht="21.75" customHeight="1">
      <c r="A16" s="214" t="s">
        <v>526</v>
      </c>
      <c r="B16" s="250"/>
      <c r="C16" s="251"/>
      <c r="D16" s="251"/>
    </row>
    <row r="17" spans="1:4" s="210" customFormat="1" ht="21.75" customHeight="1">
      <c r="A17" s="214" t="s">
        <v>494</v>
      </c>
      <c r="B17" s="250"/>
      <c r="C17" s="251"/>
      <c r="D17" s="251"/>
    </row>
    <row r="18" spans="1:4" s="210" customFormat="1" ht="21.75" customHeight="1">
      <c r="A18" s="214" t="s">
        <v>525</v>
      </c>
      <c r="B18" s="250"/>
      <c r="C18" s="251"/>
      <c r="D18" s="251"/>
    </row>
    <row r="19" spans="1:4" s="210" customFormat="1" ht="21.75" customHeight="1">
      <c r="A19" s="214" t="s">
        <v>495</v>
      </c>
      <c r="B19" s="250"/>
      <c r="C19" s="251"/>
      <c r="D19" s="251"/>
    </row>
    <row r="20" spans="1:4" s="210" customFormat="1" ht="21.75" customHeight="1">
      <c r="A20" s="214" t="s">
        <v>296</v>
      </c>
      <c r="B20" s="250"/>
      <c r="C20" s="251"/>
      <c r="D20" s="251"/>
    </row>
    <row r="21" spans="1:4" s="210" customFormat="1" ht="21.75" customHeight="1">
      <c r="A21" s="214" t="s">
        <v>297</v>
      </c>
      <c r="B21" s="250"/>
      <c r="C21" s="251"/>
      <c r="D21" s="251"/>
    </row>
    <row r="22" spans="1:4" s="210" customFormat="1" ht="21.75" customHeight="1">
      <c r="A22" s="214" t="s">
        <v>527</v>
      </c>
      <c r="B22" s="250"/>
      <c r="C22" s="251"/>
      <c r="D22" s="251"/>
    </row>
    <row r="23" spans="1:4" s="210" customFormat="1" ht="21.75" customHeight="1">
      <c r="A23" s="214" t="s">
        <v>298</v>
      </c>
      <c r="B23" s="250"/>
      <c r="C23" s="251"/>
      <c r="D23" s="251"/>
    </row>
    <row r="24" spans="1:4" s="210" customFormat="1" ht="21.75" customHeight="1">
      <c r="A24" s="214" t="s">
        <v>299</v>
      </c>
      <c r="B24" s="250"/>
      <c r="C24" s="251"/>
      <c r="D24" s="251"/>
    </row>
    <row r="25" spans="1:4" s="210" customFormat="1" ht="21.75" customHeight="1">
      <c r="A25" s="214" t="s">
        <v>300</v>
      </c>
      <c r="B25" s="250"/>
      <c r="C25" s="251"/>
      <c r="D25" s="251"/>
    </row>
    <row r="26" spans="1:4" s="210" customFormat="1" ht="20.25" customHeight="1">
      <c r="A26" s="214"/>
      <c r="B26" s="250"/>
      <c r="C26" s="251"/>
      <c r="D26" s="251"/>
    </row>
    <row r="27" spans="1:4" ht="14.25">
      <c r="A27" s="96"/>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FFFF00"/>
    <pageSetUpPr fitToPage="1"/>
  </sheetPr>
  <dimension ref="A1:G26"/>
  <sheetViews>
    <sheetView view="pageBreakPreview" zoomScaleNormal="100" zoomScaleSheetLayoutView="100" workbookViewId="0">
      <selection activeCell="E6" sqref="E6:E8"/>
    </sheetView>
  </sheetViews>
  <sheetFormatPr defaultColWidth="7.44140625" defaultRowHeight="14.25"/>
  <cols>
    <col min="1" max="2" width="15.77734375" style="221" customWidth="1"/>
    <col min="3" max="3" width="18.77734375" style="221" customWidth="1"/>
    <col min="4" max="5" width="11.5546875" style="221" customWidth="1"/>
    <col min="6" max="16384" width="7.44140625" style="239"/>
  </cols>
  <sheetData>
    <row r="1" spans="1:7" ht="20.25">
      <c r="A1" s="200" t="str">
        <f>"&lt; 표 "&amp;G1&amp;" &gt;"</f>
        <v>&lt; 표 3-2-2 &gt;</v>
      </c>
      <c r="B1" s="222"/>
      <c r="C1" s="215"/>
      <c r="D1" s="215"/>
      <c r="E1" s="215"/>
      <c r="G1" s="201" t="s">
        <v>479</v>
      </c>
    </row>
    <row r="2" spans="1:7" ht="22.5">
      <c r="A2" s="244" t="s">
        <v>282</v>
      </c>
      <c r="B2" s="244"/>
      <c r="C2" s="215"/>
      <c r="D2" s="215"/>
      <c r="E2" s="215"/>
    </row>
    <row r="3" spans="1:7" ht="20.25">
      <c r="A3" s="224"/>
      <c r="B3" s="224"/>
      <c r="C3" s="215"/>
      <c r="D3" s="215"/>
      <c r="E3" s="215"/>
    </row>
    <row r="4" spans="1:7" s="211" customFormat="1">
      <c r="A4" s="245"/>
      <c r="B4" s="245"/>
      <c r="C4" s="216"/>
      <c r="E4" s="225" t="s">
        <v>1</v>
      </c>
    </row>
    <row r="5" spans="1:7" s="247" customFormat="1" ht="33.75" customHeight="1">
      <c r="A5" s="389" t="s">
        <v>283</v>
      </c>
      <c r="B5" s="390"/>
      <c r="C5" s="202" t="s">
        <v>0</v>
      </c>
      <c r="D5" s="246" t="s">
        <v>234</v>
      </c>
      <c r="E5" s="246" t="s">
        <v>245</v>
      </c>
    </row>
    <row r="6" spans="1:7" s="211" customFormat="1" ht="33.75" customHeight="1">
      <c r="A6" s="394" t="s">
        <v>284</v>
      </c>
      <c r="B6" s="395"/>
      <c r="C6" s="387" t="s">
        <v>236</v>
      </c>
      <c r="D6" s="272">
        <v>8.0999999999999996E-4</v>
      </c>
      <c r="E6" s="273"/>
    </row>
    <row r="7" spans="1:7" s="211" customFormat="1" ht="33.75" customHeight="1">
      <c r="A7" s="394" t="s">
        <v>286</v>
      </c>
      <c r="B7" s="395"/>
      <c r="C7" s="388"/>
      <c r="D7" s="274">
        <v>8.0000000000000004E-4</v>
      </c>
      <c r="E7" s="273"/>
    </row>
    <row r="8" spans="1:7" s="211" customFormat="1" ht="33.75" customHeight="1">
      <c r="A8" s="394" t="s">
        <v>285</v>
      </c>
      <c r="B8" s="395"/>
      <c r="C8" s="388"/>
      <c r="D8" s="274">
        <v>7.5000000000000002E-4</v>
      </c>
      <c r="E8" s="273"/>
    </row>
    <row r="9" spans="1:7" s="211" customFormat="1" ht="33.75" customHeight="1">
      <c r="A9" s="393" t="s">
        <v>506</v>
      </c>
      <c r="B9" s="275" t="s">
        <v>287</v>
      </c>
      <c r="C9" s="388"/>
      <c r="D9" s="274">
        <v>6.8000000000000005E-4</v>
      </c>
      <c r="E9" s="273"/>
    </row>
    <row r="10" spans="1:7" s="211" customFormat="1" ht="33.75" customHeight="1">
      <c r="A10" s="393"/>
      <c r="B10" s="275" t="s">
        <v>288</v>
      </c>
      <c r="C10" s="388"/>
      <c r="D10" s="274">
        <v>7.1000000000000002E-4</v>
      </c>
      <c r="E10" s="273"/>
    </row>
    <row r="11" spans="1:7" s="211" customFormat="1" ht="33.75" customHeight="1">
      <c r="A11" s="394" t="s">
        <v>475</v>
      </c>
      <c r="B11" s="395"/>
      <c r="C11" s="388"/>
      <c r="D11" s="274">
        <v>8.4000000000000003E-4</v>
      </c>
      <c r="E11" s="273"/>
    </row>
    <row r="12" spans="1:7" s="211" customFormat="1" ht="33.75" customHeight="1">
      <c r="A12" s="391" t="s">
        <v>238</v>
      </c>
      <c r="B12" s="392"/>
      <c r="C12" s="249"/>
      <c r="D12" s="272">
        <f>D6</f>
        <v>8.0999999999999996E-4</v>
      </c>
      <c r="E12" s="271"/>
    </row>
    <row r="13" spans="1:7" s="211" customFormat="1" ht="19.5" customHeight="1">
      <c r="A13" s="233" t="s">
        <v>318</v>
      </c>
      <c r="B13" s="233"/>
      <c r="C13" s="250"/>
      <c r="D13" s="251"/>
      <c r="E13" s="251"/>
    </row>
    <row r="14" spans="1:7" s="211" customFormat="1" ht="19.5" customHeight="1">
      <c r="A14" s="233" t="s">
        <v>319</v>
      </c>
      <c r="B14" s="233"/>
      <c r="C14" s="250"/>
      <c r="D14" s="251"/>
      <c r="E14" s="251"/>
      <c r="F14" s="211" t="s">
        <v>289</v>
      </c>
    </row>
    <row r="15" spans="1:7" s="211" customFormat="1" ht="19.5" customHeight="1">
      <c r="A15" s="233" t="s">
        <v>524</v>
      </c>
      <c r="B15" s="233"/>
      <c r="C15" s="250"/>
      <c r="D15" s="251"/>
      <c r="E15" s="251"/>
      <c r="F15" s="211" t="s">
        <v>290</v>
      </c>
    </row>
    <row r="16" spans="1:7" s="211" customFormat="1" ht="19.5" customHeight="1">
      <c r="A16" s="233" t="str">
        <f>공사이행!A14</f>
        <v xml:space="preserve">     - 조달청 원가계산 제비율 기준 참조(2024.1.1. 기초금액 발표분부터 적용)</v>
      </c>
      <c r="B16" s="233"/>
      <c r="C16" s="250"/>
      <c r="D16" s="251"/>
      <c r="E16" s="251"/>
      <c r="F16" s="211" t="s">
        <v>291</v>
      </c>
    </row>
    <row r="17" spans="1:6" s="211" customFormat="1" ht="19.5" customHeight="1">
      <c r="A17" s="233" t="s">
        <v>239</v>
      </c>
      <c r="B17" s="233"/>
      <c r="C17" s="250"/>
      <c r="D17" s="251"/>
      <c r="E17" s="251"/>
      <c r="F17" s="211" t="s">
        <v>293</v>
      </c>
    </row>
    <row r="18" spans="1:6" s="211" customFormat="1" ht="19.5" customHeight="1">
      <c r="A18" s="233" t="s">
        <v>301</v>
      </c>
      <c r="B18" s="233"/>
      <c r="C18" s="250"/>
      <c r="D18" s="251"/>
      <c r="E18" s="251"/>
      <c r="F18" s="211" t="s">
        <v>292</v>
      </c>
    </row>
    <row r="19" spans="1:6" s="211" customFormat="1" ht="19.5" customHeight="1">
      <c r="A19" s="233" t="s">
        <v>294</v>
      </c>
      <c r="B19" s="233"/>
      <c r="C19" s="250"/>
      <c r="D19" s="251"/>
      <c r="E19" s="251"/>
    </row>
    <row r="20" spans="1:6" s="211" customFormat="1" ht="19.5" customHeight="1">
      <c r="A20" s="233" t="s">
        <v>302</v>
      </c>
      <c r="B20" s="233"/>
      <c r="C20" s="250"/>
      <c r="D20" s="251"/>
      <c r="E20" s="251"/>
    </row>
    <row r="21" spans="1:6" s="211" customFormat="1" ht="19.5" customHeight="1">
      <c r="A21" s="233" t="s">
        <v>303</v>
      </c>
      <c r="B21" s="233"/>
      <c r="C21" s="250"/>
      <c r="D21" s="251"/>
      <c r="E21" s="251"/>
    </row>
    <row r="22" spans="1:6" s="211" customFormat="1" ht="19.5" customHeight="1">
      <c r="A22" s="233" t="s">
        <v>304</v>
      </c>
      <c r="B22" s="233"/>
      <c r="C22" s="250"/>
      <c r="D22" s="251"/>
      <c r="E22" s="251"/>
    </row>
    <row r="23" spans="1:6" s="211" customFormat="1" ht="19.5" customHeight="1">
      <c r="A23" s="233" t="s">
        <v>492</v>
      </c>
      <c r="B23" s="233"/>
      <c r="C23" s="250"/>
      <c r="D23" s="251"/>
      <c r="E23" s="251"/>
    </row>
    <row r="24" spans="1:6" s="211" customFormat="1" ht="19.5" customHeight="1">
      <c r="A24" s="216" t="s">
        <v>493</v>
      </c>
      <c r="B24" s="233"/>
      <c r="C24" s="250"/>
      <c r="D24" s="251"/>
      <c r="E24" s="251"/>
    </row>
    <row r="25" spans="1:6" s="211" customFormat="1" ht="19.5" customHeight="1">
      <c r="A25" s="252" t="s">
        <v>688</v>
      </c>
      <c r="B25" s="216"/>
      <c r="C25" s="218"/>
      <c r="D25" s="218"/>
      <c r="E25" s="218"/>
    </row>
    <row r="26" spans="1:6" ht="19.5" customHeight="1">
      <c r="A26" s="252"/>
      <c r="B26" s="216"/>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14</vt:i4>
      </vt:variant>
      <vt:variant>
        <vt:lpstr>이름 지정된 범위</vt:lpstr>
      </vt:variant>
      <vt:variant>
        <vt:i4>17</vt:i4>
      </vt:variant>
    </vt:vector>
  </HeadingPairs>
  <TitlesOfParts>
    <vt:vector size="31" baseType="lpstr">
      <vt:lpstr>工총괄</vt:lpstr>
      <vt:lpstr>내역서</vt:lpstr>
      <vt:lpstr>물량산출서</vt:lpstr>
      <vt:lpstr>외주가공비</vt:lpstr>
      <vt:lpstr>환경보전비</vt:lpstr>
      <vt:lpstr>퇴직공제율</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'산업안전보건(별표5)'!Print_Area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2024-02-27T05:42:22Z</cp:lastPrinted>
  <dcterms:created xsi:type="dcterms:W3CDTF">2004-03-22T06:46:45Z</dcterms:created>
  <dcterms:modified xsi:type="dcterms:W3CDTF">2024-03-04T12:03:58Z</dcterms:modified>
</cp:coreProperties>
</file>